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paulj\Documents\"/>
    </mc:Choice>
  </mc:AlternateContent>
  <xr:revisionPtr revIDLastSave="0" documentId="13_ncr:1_{79102DDC-EACC-49A3-9416-2304AB66211C}" xr6:coauthVersionLast="44" xr6:coauthVersionMax="44" xr10:uidLastSave="{00000000-0000-0000-0000-000000000000}"/>
  <bookViews>
    <workbookView xWindow="-120" yWindow="-120" windowWidth="29040" windowHeight="15840" activeTab="2" xr2:uid="{CCAC18EF-BD8D-4E18-8139-5D0F82215591}"/>
  </bookViews>
  <sheets>
    <sheet name="Index" sheetId="7" r:id="rId1"/>
    <sheet name="S1" sheetId="1" r:id="rId2"/>
    <sheet name="S2" sheetId="4" r:id="rId3"/>
    <sheet name="S3" sheetId="2" r:id="rId4"/>
    <sheet name="S4a" sheetId="5" r:id="rId5"/>
    <sheet name="S4b" sheetId="10" r:id="rId6"/>
    <sheet name="S4c" sheetId="12" r:id="rId7"/>
    <sheet name="S4d" sheetId="11" r:id="rId8"/>
    <sheet name="S5a" sheetId="8" r:id="rId9"/>
    <sheet name="S5b" sheetId="9" r:id="rId10"/>
    <sheet name="S6" sheetId="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4" l="1"/>
  <c r="E45" i="4"/>
  <c r="F45" i="4"/>
  <c r="C45" i="4"/>
  <c r="F44" i="4"/>
  <c r="D44" i="4"/>
  <c r="F30" i="4"/>
  <c r="F31" i="4"/>
  <c r="F32" i="4"/>
  <c r="F33" i="4"/>
  <c r="F34" i="4"/>
  <c r="F35" i="4"/>
  <c r="F36" i="4"/>
  <c r="F37" i="4"/>
  <c r="F38" i="4"/>
  <c r="F39" i="4"/>
  <c r="F40" i="4"/>
  <c r="F41" i="4"/>
  <c r="F42" i="4"/>
  <c r="F29" i="4"/>
  <c r="D30" i="4"/>
  <c r="D31" i="4"/>
  <c r="D32" i="4"/>
  <c r="D33" i="4"/>
  <c r="D34" i="4"/>
  <c r="D35" i="4"/>
  <c r="D36" i="4"/>
  <c r="D37" i="4"/>
  <c r="D38" i="4"/>
  <c r="D39" i="4"/>
  <c r="D40" i="4"/>
  <c r="D41" i="4"/>
  <c r="D42" i="4"/>
  <c r="D29" i="4"/>
  <c r="J30" i="4"/>
  <c r="K30" i="4"/>
  <c r="L30" i="4"/>
  <c r="M30" i="4"/>
  <c r="I30" i="4"/>
  <c r="I29" i="4"/>
  <c r="K29" i="4"/>
  <c r="L29" i="4"/>
  <c r="M29" i="4"/>
  <c r="J29" i="4"/>
  <c r="D7" i="12" l="1"/>
  <c r="D8" i="12"/>
  <c r="D9" i="12"/>
  <c r="D6" i="12"/>
  <c r="E21" i="11"/>
  <c r="F21" i="11"/>
  <c r="G21" i="11"/>
  <c r="H21" i="11"/>
  <c r="I21" i="11"/>
  <c r="J21" i="11"/>
  <c r="D21" i="11"/>
  <c r="J20" i="11"/>
  <c r="I20" i="11"/>
  <c r="H20" i="11"/>
  <c r="G20" i="11"/>
  <c r="F20" i="11"/>
  <c r="E20" i="11"/>
  <c r="D20" i="11"/>
  <c r="C20" i="11"/>
  <c r="D5" i="11"/>
  <c r="D4" i="11"/>
  <c r="E4" i="11"/>
  <c r="E5" i="11" s="1"/>
  <c r="F4" i="11"/>
  <c r="F5" i="11" s="1"/>
  <c r="G4" i="11"/>
  <c r="G5" i="11" s="1"/>
  <c r="H4" i="11"/>
  <c r="I4" i="11"/>
  <c r="I5" i="11" s="1"/>
  <c r="J4" i="11"/>
  <c r="J5" i="11" s="1"/>
  <c r="K4" i="11"/>
  <c r="L5" i="11" s="1"/>
  <c r="L4" i="11"/>
  <c r="M4" i="11"/>
  <c r="M5" i="11" s="1"/>
  <c r="N4" i="11"/>
  <c r="N5" i="11" s="1"/>
  <c r="O4" i="11"/>
  <c r="O5" i="11" s="1"/>
  <c r="C4" i="11"/>
  <c r="G6" i="10"/>
  <c r="H6" i="10" s="1"/>
  <c r="G7" i="10"/>
  <c r="H7" i="10" s="1"/>
  <c r="G8" i="10"/>
  <c r="H8" i="10" s="1"/>
  <c r="G5" i="10"/>
  <c r="H5" i="10" s="1"/>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6" i="9"/>
  <c r="H5" i="11" l="1"/>
  <c r="K5" i="11"/>
  <c r="J16" i="2"/>
  <c r="J23" i="4"/>
  <c r="K23" i="4"/>
  <c r="L23" i="4"/>
  <c r="M23" i="4"/>
  <c r="I23" i="4"/>
  <c r="G24" i="5" l="1"/>
  <c r="F24" i="5"/>
  <c r="H23" i="5"/>
  <c r="H24" i="5" s="1"/>
  <c r="H25" i="5" s="1"/>
  <c r="G23" i="5"/>
  <c r="F23" i="5"/>
  <c r="E23" i="5"/>
  <c r="E24" i="5" s="1"/>
  <c r="D23" i="5"/>
  <c r="D24" i="5" s="1"/>
  <c r="D25" i="5" s="1"/>
  <c r="N19" i="5"/>
  <c r="N20" i="5" s="1"/>
  <c r="H19" i="5"/>
  <c r="H20" i="5" s="1"/>
  <c r="D19" i="5"/>
  <c r="D20" i="5" s="1"/>
  <c r="O18" i="5"/>
  <c r="O19" i="5" s="1"/>
  <c r="O20" i="5" s="1"/>
  <c r="N18" i="5"/>
  <c r="M18" i="5"/>
  <c r="M19" i="5" s="1"/>
  <c r="M20" i="5" s="1"/>
  <c r="L18" i="5"/>
  <c r="L19" i="5" s="1"/>
  <c r="L20" i="5" s="1"/>
  <c r="K18" i="5"/>
  <c r="K19" i="5" s="1"/>
  <c r="K20" i="5" s="1"/>
  <c r="H18" i="5"/>
  <c r="G18" i="5"/>
  <c r="G19" i="5" s="1"/>
  <c r="G20" i="5" s="1"/>
  <c r="F18" i="5"/>
  <c r="F19" i="5" s="1"/>
  <c r="F20" i="5" s="1"/>
  <c r="E18" i="5"/>
  <c r="E19" i="5" s="1"/>
  <c r="E20" i="5" s="1"/>
  <c r="D18" i="5"/>
  <c r="L14" i="5"/>
  <c r="L15" i="5" s="1"/>
  <c r="F14" i="5"/>
  <c r="F15" i="5" s="1"/>
  <c r="O13" i="5"/>
  <c r="O14" i="5" s="1"/>
  <c r="O15" i="5" s="1"/>
  <c r="N13" i="5"/>
  <c r="N14" i="5" s="1"/>
  <c r="N15" i="5" s="1"/>
  <c r="M13" i="5"/>
  <c r="M14" i="5" s="1"/>
  <c r="M15" i="5" s="1"/>
  <c r="L13" i="5"/>
  <c r="K13" i="5"/>
  <c r="K14" i="5" s="1"/>
  <c r="K15" i="5" s="1"/>
  <c r="H13" i="5"/>
  <c r="H14" i="5" s="1"/>
  <c r="H15" i="5" s="1"/>
  <c r="G13" i="5"/>
  <c r="G14" i="5" s="1"/>
  <c r="G15" i="5" s="1"/>
  <c r="F13" i="5"/>
  <c r="E13" i="5"/>
  <c r="E14" i="5" s="1"/>
  <c r="E15" i="5" s="1"/>
  <c r="D13" i="5"/>
  <c r="D14" i="5" s="1"/>
  <c r="D15" i="5" s="1"/>
  <c r="N9" i="5"/>
  <c r="N10" i="5" s="1"/>
  <c r="M9" i="5"/>
  <c r="M10" i="5" s="1"/>
  <c r="H9" i="5"/>
  <c r="H10" i="5" s="1"/>
  <c r="G9" i="5"/>
  <c r="G10" i="5" s="1"/>
  <c r="D9" i="5"/>
  <c r="D10" i="5" s="1"/>
  <c r="O8" i="5"/>
  <c r="O9" i="5" s="1"/>
  <c r="O10" i="5" s="1"/>
  <c r="N8" i="5"/>
  <c r="M8" i="5"/>
  <c r="L8" i="5"/>
  <c r="L9" i="5" s="1"/>
  <c r="L10" i="5" s="1"/>
  <c r="K8" i="5"/>
  <c r="K9" i="5" s="1"/>
  <c r="K10" i="5" s="1"/>
  <c r="H8" i="5"/>
  <c r="G8" i="5"/>
  <c r="F8" i="5"/>
  <c r="F9" i="5" s="1"/>
  <c r="F10" i="5" s="1"/>
  <c r="E8" i="5"/>
  <c r="E9" i="5" s="1"/>
  <c r="E10" i="5" s="1"/>
  <c r="D8" i="5"/>
  <c r="E25" i="5" l="1"/>
  <c r="F25" i="5"/>
  <c r="G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Johnson</author>
  </authors>
  <commentList>
    <comment ref="I30" authorId="0" shapeId="0" xr:uid="{822FDCFF-612F-417B-9446-71FDCD6C9A06}">
      <text>
        <r>
          <rPr>
            <b/>
            <sz val="9"/>
            <color indexed="81"/>
            <rFont val="Tahoma"/>
            <charset val="1"/>
          </rPr>
          <t>Paul Johnson:</t>
        </r>
        <r>
          <rPr>
            <sz val="9"/>
            <color indexed="81"/>
            <rFont val="Tahoma"/>
            <charset val="1"/>
          </rPr>
          <t xml:space="preserve">
</t>
        </r>
      </text>
    </comment>
  </commentList>
</comments>
</file>

<file path=xl/sharedStrings.xml><?xml version="1.0" encoding="utf-8"?>
<sst xmlns="http://schemas.openxmlformats.org/spreadsheetml/2006/main" count="525" uniqueCount="388">
  <si>
    <t>date</t>
  </si>
  <si>
    <t>employment status</t>
  </si>
  <si>
    <t>Employees</t>
  </si>
  <si>
    <t>measure</t>
  </si>
  <si>
    <t>Count</t>
  </si>
  <si>
    <t>Industry</t>
  </si>
  <si>
    <t>1 : Agriculture, forestry &amp; fishing (A)</t>
  </si>
  <si>
    <t>2 : Mining, quarrying &amp; utilities (B,D and E)</t>
  </si>
  <si>
    <t>3 : Manufacturing (C)</t>
  </si>
  <si>
    <t>4 : Construction (F)</t>
  </si>
  <si>
    <t>5 : Motor trades (Part G)</t>
  </si>
  <si>
    <t>6 : Wholesale (Part G)</t>
  </si>
  <si>
    <t>7 : Retail (Part G)</t>
  </si>
  <si>
    <t>8 : Transport &amp; storage (inc postal) (H)</t>
  </si>
  <si>
    <t>9 : Accommodation &amp; food services (I)</t>
  </si>
  <si>
    <t>10 : Information &amp; communication (J)</t>
  </si>
  <si>
    <t>11 : Financial &amp; insurance (K)</t>
  </si>
  <si>
    <t>12 : Property (L)</t>
  </si>
  <si>
    <t>13 : Professional, scientific &amp; technical (M)</t>
  </si>
  <si>
    <t>14 : Business administration &amp; support services (N)</t>
  </si>
  <si>
    <t>15 : Public administration &amp; defence (O)</t>
  </si>
  <si>
    <t>16 : Education (P)</t>
  </si>
  <si>
    <t>17 : Health (Q)</t>
  </si>
  <si>
    <t>18 : Arts, entertainment, recreation &amp; other services (R,S,T and U)</t>
  </si>
  <si>
    <t>The level of rounding applied varies by estimate. Please see article for further information on how rounding is applied https://www.nomisweb.co.uk/articles/1103.aspx.</t>
  </si>
  <si>
    <t>Source:</t>
  </si>
  <si>
    <t>Vulnerable Sectors</t>
  </si>
  <si>
    <t>Vulnerable Sectors - By Employment</t>
  </si>
  <si>
    <t>Sheffield City Region</t>
  </si>
  <si>
    <t>Barnsley</t>
  </si>
  <si>
    <t>Doncaster</t>
  </si>
  <si>
    <t>Rotherham</t>
  </si>
  <si>
    <t>Sheffield</t>
  </si>
  <si>
    <t>X</t>
  </si>
  <si>
    <t>https://commonslibrary.parliament.uk/economy-business/work-incomes/coronavirus-the-importance-of-different-sectors-to-the-economy/</t>
  </si>
  <si>
    <t>Commons Briefing</t>
  </si>
  <si>
    <t>OBR</t>
  </si>
  <si>
    <t>Resolution Foundation</t>
  </si>
  <si>
    <t>X (in short term)</t>
  </si>
  <si>
    <t>https://www.resolutionfoundation.org/app/uploads/2020/05/Getting-Britain-working-safely-again.pdf</t>
  </si>
  <si>
    <t>Total</t>
  </si>
  <si>
    <t>%</t>
  </si>
  <si>
    <r>
      <t>How worried or unworried are you about the effect that Coronavirus (COVID-19) is having on your life right now?</t>
    </r>
    <r>
      <rPr>
        <b/>
        <vertAlign val="superscript"/>
        <sz val="10"/>
        <color indexed="8"/>
        <rFont val="Arial"/>
        <family val="2"/>
      </rPr>
      <t>2</t>
    </r>
  </si>
  <si>
    <t>Very worried/Somewhat worried</t>
  </si>
  <si>
    <t>Neither worried nor unworried/Somewhat unworried/Not at all worried</t>
  </si>
  <si>
    <t>Don’t Know</t>
  </si>
  <si>
    <t>Weighted count</t>
  </si>
  <si>
    <t>Sample size</t>
  </si>
  <si>
    <t>Among those who said they were very worried or somewhat worried:</t>
  </si>
  <si>
    <r>
      <t>In which ways is Coronavirus (COVID-19) affecting your life?</t>
    </r>
    <r>
      <rPr>
        <b/>
        <vertAlign val="superscript"/>
        <sz val="10"/>
        <color indexed="8"/>
        <rFont val="Arial"/>
        <family val="2"/>
      </rPr>
      <t xml:space="preserve"> 3 4 5</t>
    </r>
  </si>
  <si>
    <t>(1) Health, wellbeing or access to care affected</t>
  </si>
  <si>
    <t>(2) Work, school or university affected</t>
  </si>
  <si>
    <t>(3) Ability to get groceries, medication, essentials or use transport affected</t>
  </si>
  <si>
    <t>(4) Unable to make plans (including travel plans)</t>
  </si>
  <si>
    <t>(5) Affected for any other reason</t>
  </si>
  <si>
    <t>Among those who said coronavirus was affecting their work (see Table 1):</t>
  </si>
  <si>
    <r>
      <t>In the past seven days, how has your work been affected?</t>
    </r>
    <r>
      <rPr>
        <b/>
        <vertAlign val="superscript"/>
        <sz val="10"/>
        <color indexed="8"/>
        <rFont val="Arial"/>
        <family val="2"/>
      </rPr>
      <t xml:space="preserve"> 1</t>
    </r>
    <r>
      <rPr>
        <b/>
        <sz val="10"/>
        <color indexed="8"/>
        <rFont val="Arial"/>
        <family val="2"/>
      </rPr>
      <t xml:space="preserve"> </t>
    </r>
    <r>
      <rPr>
        <b/>
        <vertAlign val="superscript"/>
        <sz val="10"/>
        <color indexed="8"/>
        <rFont val="Arial"/>
        <family val="2"/>
      </rPr>
      <t>2</t>
    </r>
  </si>
  <si>
    <t>(1) Change in working hours, loss of job or business, or asked to take leave</t>
  </si>
  <si>
    <t>(2) Work affected by some other reason</t>
  </si>
  <si>
    <t>Among those who said coronavirus was affecting their household finances (see Table 1):</t>
  </si>
  <si>
    <r>
      <t>In the past seven days, how have your household finances been affected?</t>
    </r>
    <r>
      <rPr>
        <b/>
        <vertAlign val="superscript"/>
        <sz val="10"/>
        <color indexed="8"/>
        <rFont val="Arial"/>
        <family val="2"/>
      </rPr>
      <t xml:space="preserve"> 1</t>
    </r>
    <r>
      <rPr>
        <b/>
        <sz val="10"/>
        <color indexed="8"/>
        <rFont val="Arial"/>
        <family val="2"/>
      </rPr>
      <t xml:space="preserve"> </t>
    </r>
    <r>
      <rPr>
        <b/>
        <vertAlign val="superscript"/>
        <sz val="10"/>
        <color indexed="8"/>
        <rFont val="Arial"/>
        <family val="2"/>
      </rPr>
      <t>2</t>
    </r>
  </si>
  <si>
    <t>(1) Reduced income</t>
  </si>
  <si>
    <t>(2) Use of my savings to cover living costs</t>
  </si>
  <si>
    <t>(3) Unable to save as usual</t>
  </si>
  <si>
    <t>(4) Had to borrow money or use credit (for example, using credit cars, overdrafts, or taking out loans, including borrowing more from friends, family, neighbours or other personal connection)</t>
  </si>
  <si>
    <t>(5) Delay to sick pay</t>
  </si>
  <si>
    <t>(6) Delay to State welfare benefits (for example, Universal Credit)</t>
  </si>
  <si>
    <t>..</t>
  </si>
  <si>
    <t>(7) Had to use food banks</t>
  </si>
  <si>
    <t>(8) Struggling to pay bills (for example, food, energy)</t>
  </si>
  <si>
    <t>(9) Care costs increased (for example, childcare, social care)</t>
  </si>
  <si>
    <t>(10) Providing financial support to friends and family</t>
  </si>
  <si>
    <t>(11) Pension value is being affected by economic instability</t>
  </si>
  <si>
    <t>(12) Savings value is being affected by economic instability</t>
  </si>
  <si>
    <t>(13) Other</t>
  </si>
  <si>
    <t>Among those who said coronavirus was affecting their wellbeing (see Table 1):</t>
  </si>
  <si>
    <r>
      <t xml:space="preserve">In the past seven days, how has your well-being being affected? </t>
    </r>
    <r>
      <rPr>
        <b/>
        <vertAlign val="superscript"/>
        <sz val="10"/>
        <color indexed="8"/>
        <rFont val="Arial"/>
        <family val="2"/>
      </rPr>
      <t>1</t>
    </r>
    <r>
      <rPr>
        <b/>
        <sz val="10"/>
        <color indexed="8"/>
        <rFont val="Arial"/>
        <family val="2"/>
      </rPr>
      <t xml:space="preserve"> </t>
    </r>
    <r>
      <rPr>
        <b/>
        <vertAlign val="superscript"/>
        <sz val="10"/>
        <color indexed="8"/>
        <rFont val="Arial"/>
        <family val="2"/>
      </rPr>
      <t>2</t>
    </r>
  </si>
  <si>
    <t>(1) Isolation or loneliness</t>
  </si>
  <si>
    <t>(2) Strained relationships</t>
  </si>
  <si>
    <t>(3) Stress or anxiety</t>
  </si>
  <si>
    <t>(4) Some other reason</t>
  </si>
  <si>
    <t>Weighted Count</t>
  </si>
  <si>
    <t>Sample Size</t>
  </si>
  <si>
    <r>
      <t>How long do you think it will be before your life returns to normal?</t>
    </r>
    <r>
      <rPr>
        <b/>
        <vertAlign val="superscript"/>
        <sz val="10"/>
        <color indexed="8"/>
        <rFont val="Arial"/>
        <family val="2"/>
      </rPr>
      <t>2</t>
    </r>
    <r>
      <rPr>
        <b/>
        <sz val="10"/>
        <color indexed="8"/>
        <rFont val="Arial"/>
        <family val="2"/>
      </rPr>
      <t xml:space="preserve"> </t>
    </r>
    <r>
      <rPr>
        <b/>
        <vertAlign val="superscript"/>
        <sz val="10"/>
        <color indexed="8"/>
        <rFont val="Arial"/>
        <family val="2"/>
      </rPr>
      <t>3</t>
    </r>
  </si>
  <si>
    <t>Less than six months</t>
  </si>
  <si>
    <t>Between 7 and 12 months</t>
  </si>
  <si>
    <t>More than a year/never</t>
  </si>
  <si>
    <t>Not sure</t>
  </si>
  <si>
    <r>
      <t>How do you expect the financial position of your household to change over the next 12 months?</t>
    </r>
    <r>
      <rPr>
        <b/>
        <vertAlign val="superscript"/>
        <sz val="10"/>
        <color indexed="8"/>
        <rFont val="Arial"/>
        <family val="2"/>
      </rPr>
      <t>4</t>
    </r>
  </si>
  <si>
    <t>Get a lot better/Get a little better</t>
  </si>
  <si>
    <t>Stay the same</t>
  </si>
  <si>
    <t>Get a little worse/Get a lot worse</t>
  </si>
  <si>
    <t xml:space="preserve"> </t>
  </si>
  <si>
    <r>
      <t>How do you expect the general economic situation in this country to develop over the next 12 months?</t>
    </r>
    <r>
      <rPr>
        <b/>
        <vertAlign val="superscript"/>
        <sz val="10"/>
        <color indexed="8"/>
        <rFont val="Arial"/>
        <family val="2"/>
      </rPr>
      <t>4</t>
    </r>
  </si>
  <si>
    <t>Coronavirus and the social impacts on the countries and regions of Britain: April 2020</t>
  </si>
  <si>
    <t>Opinions and Lifestyle Survey (Covid-19 module), 3 April to 3 May 2020</t>
  </si>
  <si>
    <t>Note - upper and lwoer confidence intervals removed.</t>
  </si>
  <si>
    <t>Geography covered: Yorkshire</t>
  </si>
  <si>
    <t xml:space="preserve">Source: </t>
  </si>
  <si>
    <t>https://www.ons.gov.uk/peoplepopulationandcommunity/healthandsocialcare/healthandwellbeing/datasets/coronavirusandthesocialimpactsonthecountriesandregionsofgreatbritain</t>
  </si>
  <si>
    <t>Real GDP</t>
  </si>
  <si>
    <t>Unemployment</t>
  </si>
  <si>
    <t>Budget 2020 forecast</t>
  </si>
  <si>
    <t>Reference scenario</t>
  </si>
  <si>
    <t>2018
Q4</t>
  </si>
  <si>
    <t>Q1
2019</t>
  </si>
  <si>
    <t>Q2</t>
  </si>
  <si>
    <t>Q3</t>
  </si>
  <si>
    <t>Q4</t>
  </si>
  <si>
    <t>Q1
2020</t>
  </si>
  <si>
    <t>Q1
2021</t>
  </si>
  <si>
    <t>UK GDP and unemployment: reference scenario versus Budget forecast</t>
  </si>
  <si>
    <t>https://obr.uk/coronavirus-analysis/</t>
  </si>
  <si>
    <t>Vulnerable Sectors Identification</t>
  </si>
  <si>
    <t>Percentage of all responding businesses, broken down by industry, UK, 20 April to 3 May 2020</t>
  </si>
  <si>
    <t>Continuing to trade</t>
  </si>
  <si>
    <t>Has temporarily closed or temporarily paused trading</t>
  </si>
  <si>
    <t>Manufacturing</t>
  </si>
  <si>
    <t>*</t>
  </si>
  <si>
    <t>Water Supply, Sewerage, Waste Management And Remediation Activities</t>
  </si>
  <si>
    <t>Construction</t>
  </si>
  <si>
    <t>Wholesale And Retail Trade; Repair Of Motor Vehicles And Motorcycles</t>
  </si>
  <si>
    <t>Transportation And Storage</t>
  </si>
  <si>
    <t>Accommodation And Food Service Activities</t>
  </si>
  <si>
    <t>Information And Communication</t>
  </si>
  <si>
    <t>Real Estate Activities</t>
  </si>
  <si>
    <t>Administrative And Support Service Activities</t>
  </si>
  <si>
    <t>Education</t>
  </si>
  <si>
    <t>Human Health And Social Work Activities</t>
  </si>
  <si>
    <t>Arts, Entertainment And Recreation</t>
  </si>
  <si>
    <t>All Industries</t>
  </si>
  <si>
    <t>No, the business had not temporarily closed or paused trading in the last two weeks</t>
  </si>
  <si>
    <t>Yes, the business started trading again  in the last two weeks</t>
  </si>
  <si>
    <t>Business impacts of COVID-19 data</t>
  </si>
  <si>
    <t>Economically Inactive</t>
  </si>
  <si>
    <t>UK</t>
  </si>
  <si>
    <t>Current unemployment rate</t>
  </si>
  <si>
    <t>Current economic inactive rate</t>
  </si>
  <si>
    <t>People unemployed</t>
  </si>
  <si>
    <t>People inactive</t>
  </si>
  <si>
    <t>Labour Market (16+)</t>
  </si>
  <si>
    <t>People aged 16-64</t>
  </si>
  <si>
    <t>SCENARIO 1</t>
  </si>
  <si>
    <t xml:space="preserve">Average unemployment over past 16 Years </t>
  </si>
  <si>
    <t xml:space="preserve">Average economic activity over past 16 Years </t>
  </si>
  <si>
    <t>People potentially unemployed</t>
  </si>
  <si>
    <t>People potentially inactive</t>
  </si>
  <si>
    <t>Rounded</t>
  </si>
  <si>
    <t>More people than currently</t>
  </si>
  <si>
    <t>SCENARIO 2</t>
  </si>
  <si>
    <t>Unemployment in 2014</t>
  </si>
  <si>
    <t>Economic activity in 2014**</t>
  </si>
  <si>
    <t>SCENARIO 3</t>
  </si>
  <si>
    <t>Highest Level of Unemployment during Great Recession</t>
  </si>
  <si>
    <t>Highest Level of Inactivity during Great Recession</t>
  </si>
  <si>
    <t>SCENARIO 4</t>
  </si>
  <si>
    <t>Level of Unemployment during Great Depression*</t>
  </si>
  <si>
    <t>**2016 for Barnsley</t>
  </si>
  <si>
    <t>*Sourced from academic literature. Local authority data not available.</t>
  </si>
  <si>
    <t>UK Level Data from Business Impact of COVID-19 Survey (BICS) results with SCR business numbers</t>
  </si>
  <si>
    <t>Turnover Decreased by more than 50%</t>
  </si>
  <si>
    <t xml:space="preserve">What is the current trading status of your enterprise? </t>
  </si>
  <si>
    <t>Did your enterprise restart trading in the last two weeks after a temporary closure or pause in trading?</t>
  </si>
  <si>
    <t>In what way was your enterprise's turnover different in the last two weeks?</t>
  </si>
  <si>
    <t>Missing sectors from analysis (agriculture &amp; public sector)</t>
  </si>
  <si>
    <t>*Professional, Scientific And Technical Activities</t>
  </si>
  <si>
    <t>*presumed to include finance</t>
  </si>
  <si>
    <t>Has permanently ceased trading</t>
  </si>
  <si>
    <t>Real Total</t>
  </si>
  <si>
    <t>Source: ONS Enterprise Counts 2019</t>
  </si>
  <si>
    <t>Source:OBusiness Impact of COVID-19 Survey (BICS) May 2020</t>
  </si>
  <si>
    <t>Source:  Business Register and Employment Survey 2018</t>
  </si>
  <si>
    <t>Data provided to estimate impact</t>
  </si>
  <si>
    <t>Areas</t>
  </si>
  <si>
    <t>Approximate population</t>
  </si>
  <si>
    <t>Population</t>
  </si>
  <si>
    <t xml:space="preserve">For queries or questions contact: </t>
  </si>
  <si>
    <t>Index</t>
  </si>
  <si>
    <t xml:space="preserve">Sheet </t>
  </si>
  <si>
    <t>Description</t>
  </si>
  <si>
    <t>Note</t>
  </si>
  <si>
    <t>Covid-19 - Economic Evidence - Sheffield City Region</t>
  </si>
  <si>
    <t>economy@sheffieldcityregion.org.uk</t>
  </si>
  <si>
    <t>If data is incorrectly sourced or you spot an error - please contact economy@sheffieldcityregion.org.uk to rectify.</t>
  </si>
  <si>
    <t>S1</t>
  </si>
  <si>
    <t>S2</t>
  </si>
  <si>
    <t>S3</t>
  </si>
  <si>
    <t>S6</t>
  </si>
  <si>
    <t>Business Impacts</t>
  </si>
  <si>
    <t>Social Impacts</t>
  </si>
  <si>
    <t>% Change (Jan 2020 - Apr 2020)</t>
  </si>
  <si>
    <t>Latest 30 Days Unique Postings % Change</t>
  </si>
  <si>
    <t>Latest 90 Days Unique Postings % Change</t>
  </si>
  <si>
    <t>Area</t>
  </si>
  <si>
    <t>Geography</t>
  </si>
  <si>
    <t>Skill or Qualification</t>
  </si>
  <si>
    <t>Dec 2018 Unique Postings</t>
  </si>
  <si>
    <t>Jan 2019 Unique Postings</t>
  </si>
  <si>
    <t>Feb 2019 Unique Postings</t>
  </si>
  <si>
    <t>Mar 2019 Unique Postings</t>
  </si>
  <si>
    <t>Apr 2019 Unique Postings</t>
  </si>
  <si>
    <t>Dec 2019 Unique Postings</t>
  </si>
  <si>
    <t>Jan 2020 Unique Postings</t>
  </si>
  <si>
    <t>Feb 2020 Unique Postings</t>
  </si>
  <si>
    <t>Mar 2020 Unique Postings</t>
  </si>
  <si>
    <t>Apr 2020 Unique Postings</t>
  </si>
  <si>
    <t>Communications</t>
  </si>
  <si>
    <t>Management</t>
  </si>
  <si>
    <t>Sales</t>
  </si>
  <si>
    <t>Customer Service</t>
  </si>
  <si>
    <t>Enthusiasm</t>
  </si>
  <si>
    <t>Teaching</t>
  </si>
  <si>
    <t>Detail Oriented</t>
  </si>
  <si>
    <t>Leadership</t>
  </si>
  <si>
    <t>Innovation</t>
  </si>
  <si>
    <t>Mathematics</t>
  </si>
  <si>
    <t>Auditing</t>
  </si>
  <si>
    <t>Operations</t>
  </si>
  <si>
    <t>Problem Solving</t>
  </si>
  <si>
    <t>Accounting</t>
  </si>
  <si>
    <t>Welfare</t>
  </si>
  <si>
    <t>Nursing</t>
  </si>
  <si>
    <t>Interpersonal Communications</t>
  </si>
  <si>
    <t>Mental Health</t>
  </si>
  <si>
    <t>Key Performance Indicators (KPIs)</t>
  </si>
  <si>
    <t>Time Management</t>
  </si>
  <si>
    <t>Business Development</t>
  </si>
  <si>
    <t>Microsoft Excel</t>
  </si>
  <si>
    <t>Warehousing</t>
  </si>
  <si>
    <t>Presentations</t>
  </si>
  <si>
    <t>Professionalism</t>
  </si>
  <si>
    <t>Research</t>
  </si>
  <si>
    <t>General Certificate Of Secondary Education</t>
  </si>
  <si>
    <t>Microsoft Office</t>
  </si>
  <si>
    <t>Training And Development</t>
  </si>
  <si>
    <t>Teamwork</t>
  </si>
  <si>
    <t>Personal Care</t>
  </si>
  <si>
    <t>Agile Software Development</t>
  </si>
  <si>
    <t>Mentorship</t>
  </si>
  <si>
    <t>High Motivation</t>
  </si>
  <si>
    <t>Learning Disabilities</t>
  </si>
  <si>
    <t>Infrastructure</t>
  </si>
  <si>
    <t>Computer Literacy</t>
  </si>
  <si>
    <t>Selling Techniques</t>
  </si>
  <si>
    <t>Forecasting</t>
  </si>
  <si>
    <t>Sourcing</t>
  </si>
  <si>
    <t>Risk Analysis</t>
  </si>
  <si>
    <t>Negotiation</t>
  </si>
  <si>
    <t>JavaScript (Programming Language)</t>
  </si>
  <si>
    <t>Budgeting</t>
  </si>
  <si>
    <t>Microsoft Outlook</t>
  </si>
  <si>
    <t>Customer Relationship Management</t>
  </si>
  <si>
    <t>Written Communication</t>
  </si>
  <si>
    <t>Association Of Chartered Certified Accountants</t>
  </si>
  <si>
    <t>Certified Professional Coder</t>
  </si>
  <si>
    <t>SQL (Programming Language)</t>
  </si>
  <si>
    <t>Empathy</t>
  </si>
  <si>
    <t>Numeracy</t>
  </si>
  <si>
    <t>Literacy</t>
  </si>
  <si>
    <t>Rehabilitation</t>
  </si>
  <si>
    <t>Verbal Communication Skills</t>
  </si>
  <si>
    <t>Procurement</t>
  </si>
  <si>
    <t>Decision Making</t>
  </si>
  <si>
    <t>English Language</t>
  </si>
  <si>
    <t>Career Development</t>
  </si>
  <si>
    <t>Reconciliation</t>
  </si>
  <si>
    <t>Automation</t>
  </si>
  <si>
    <t>C# (Programming Language)</t>
  </si>
  <si>
    <t>Purchasing</t>
  </si>
  <si>
    <t>Cascading Style Sheets (CSS)</t>
  </si>
  <si>
    <t>Prioritization</t>
  </si>
  <si>
    <t>Filing</t>
  </si>
  <si>
    <t>Financial Services</t>
  </si>
  <si>
    <t>Advising</t>
  </si>
  <si>
    <t>Troubleshooting (Problem Solving)</t>
  </si>
  <si>
    <t>Trustworthy</t>
  </si>
  <si>
    <t>Coordinating</t>
  </si>
  <si>
    <t>New Product Development</t>
  </si>
  <si>
    <t>Writing</t>
  </si>
  <si>
    <t>Customer Experience</t>
  </si>
  <si>
    <t>HyperText Markup Language (HTML)</t>
  </si>
  <si>
    <t>Certified Investment Management Analyst</t>
  </si>
  <si>
    <t>Proactivity</t>
  </si>
  <si>
    <t>Business To Business</t>
  </si>
  <si>
    <t>Mechanical Engineering</t>
  </si>
  <si>
    <t>Account Management</t>
  </si>
  <si>
    <t>Customer Satisfaction</t>
  </si>
  <si>
    <t>Personal Protective Equipment</t>
  </si>
  <si>
    <t>Consulting</t>
  </si>
  <si>
    <t>Service Delivery</t>
  </si>
  <si>
    <t>Microsoft Word</t>
  </si>
  <si>
    <t>Credit Control</t>
  </si>
  <si>
    <t>Typing</t>
  </si>
  <si>
    <t>Hospitality</t>
  </si>
  <si>
    <t>Sales Management</t>
  </si>
  <si>
    <t>Microsoft PowerPoint</t>
  </si>
  <si>
    <t>Self Starter</t>
  </si>
  <si>
    <t>Management Accounting</t>
  </si>
  <si>
    <t>Restaurant Operation</t>
  </si>
  <si>
    <t>Resourcing</t>
  </si>
  <si>
    <t>Operations Management</t>
  </si>
  <si>
    <t>People Management</t>
  </si>
  <si>
    <t>Cleanliness</t>
  </si>
  <si>
    <t>Ledgers (Accounting)</t>
  </si>
  <si>
    <t>Booking (Sales)</t>
  </si>
  <si>
    <t>Job postings are collected from various sources and processed/enriched to provide information such as standardized company name, occupation, skills, and geography.</t>
  </si>
  <si>
    <t>Job Postings - Skills</t>
  </si>
  <si>
    <t>Job Posting % Change</t>
  </si>
  <si>
    <t>Source: EMSI 26/05/2020</t>
  </si>
  <si>
    <t>Top 100 Skills &amp; Qualifications by Unique Postings (April 2020)</t>
  </si>
  <si>
    <t>April 2020 Difference to April 2019</t>
  </si>
  <si>
    <t>Source: NOMIS 2020</t>
  </si>
  <si>
    <t>S5a</t>
  </si>
  <si>
    <t>S5b</t>
  </si>
  <si>
    <t>Job Postings (skills)</t>
  </si>
  <si>
    <t>Job Postings (change)</t>
  </si>
  <si>
    <t>OBR Reference Scenario</t>
  </si>
  <si>
    <t>November 2019</t>
  </si>
  <si>
    <t>December 2019</t>
  </si>
  <si>
    <t>January 2020</t>
  </si>
  <si>
    <t>February 2020</t>
  </si>
  <si>
    <t>No.</t>
  </si>
  <si>
    <t>Change from Nov 2019</t>
  </si>
  <si>
    <t>Alternative Claimant Count </t>
  </si>
  <si>
    <t>February 2019 (r)</t>
  </si>
  <si>
    <t>March 2019 (r)</t>
  </si>
  <si>
    <t>April 2019 (r)</t>
  </si>
  <si>
    <t>May 2019 (r)</t>
  </si>
  <si>
    <t>June 2019 (r)</t>
  </si>
  <si>
    <t>July 2019 (r)</t>
  </si>
  <si>
    <t>August 2019 (r)</t>
  </si>
  <si>
    <t>September 2019 (r)</t>
  </si>
  <si>
    <t>October 2019 (r)</t>
  </si>
  <si>
    <t>November 2019 (r)</t>
  </si>
  <si>
    <t>December 2019 (p)</t>
  </si>
  <si>
    <t>January 2020 (p)</t>
  </si>
  <si>
    <t>February 2020 (p)</t>
  </si>
  <si>
    <t>SCR</t>
  </si>
  <si>
    <t>Figures marked "r" have been revised since the previous release.</t>
  </si>
  <si>
    <t>Figures marked "p" are provisional. These figures will be subject to revision in subsequent releases. It is expected that overall provisional figures will be within two per cent of their revised figure in future releases.</t>
  </si>
  <si>
    <t>DN) Doncaster</t>
  </si>
  <si>
    <t>(S) Sheffield</t>
  </si>
  <si>
    <r>
      <t>February 20, 2020</t>
    </r>
    <r>
      <rPr>
        <sz val="8"/>
        <color rgb="FF5CB3FF"/>
        <rFont val="Arial"/>
        <family val="2"/>
      </rPr>
      <t> p</t>
    </r>
  </si>
  <si>
    <r>
      <t>February 27, 2020</t>
    </r>
    <r>
      <rPr>
        <sz val="8"/>
        <color rgb="FF5CB3FF"/>
        <rFont val="Arial"/>
        <family val="2"/>
      </rPr>
      <t> p</t>
    </r>
  </si>
  <si>
    <r>
      <t>March 5, 2020</t>
    </r>
    <r>
      <rPr>
        <sz val="8"/>
        <color rgb="FF5CB3FF"/>
        <rFont val="Arial"/>
        <family val="2"/>
      </rPr>
      <t> p</t>
    </r>
  </si>
  <si>
    <r>
      <t>March 12, 2020</t>
    </r>
    <r>
      <rPr>
        <sz val="8"/>
        <color rgb="FF5CB3FF"/>
        <rFont val="Arial"/>
        <family val="2"/>
      </rPr>
      <t> p</t>
    </r>
  </si>
  <si>
    <r>
      <t>March 19, 2020</t>
    </r>
    <r>
      <rPr>
        <sz val="8"/>
        <color rgb="FF5CB3FF"/>
        <rFont val="Arial"/>
        <family val="2"/>
      </rPr>
      <t> p</t>
    </r>
  </si>
  <si>
    <r>
      <t>March 26, 2020</t>
    </r>
    <r>
      <rPr>
        <sz val="8"/>
        <color rgb="FF5CB3FF"/>
        <rFont val="Arial"/>
        <family val="2"/>
      </rPr>
      <t> p</t>
    </r>
  </si>
  <si>
    <r>
      <t>April 2, 2020</t>
    </r>
    <r>
      <rPr>
        <sz val="8"/>
        <color rgb="FF5CB3FF"/>
        <rFont val="Arial"/>
        <family val="2"/>
      </rPr>
      <t> p</t>
    </r>
  </si>
  <si>
    <r>
      <t>April 9, 2020</t>
    </r>
    <r>
      <rPr>
        <sz val="8"/>
        <color rgb="FF5CB3FF"/>
        <rFont val="Arial"/>
        <family val="2"/>
      </rPr>
      <t> p</t>
    </r>
  </si>
  <si>
    <t xml:space="preserve">Universal Credit </t>
  </si>
  <si>
    <t>Claims Made to Universal Credit (by Postcode)</t>
  </si>
  <si>
    <t>Households on Universal Credit (by Local Authority)</t>
  </si>
  <si>
    <t>S4a</t>
  </si>
  <si>
    <t>Unemployment Rate and Scenarios</t>
  </si>
  <si>
    <t>S4b</t>
  </si>
  <si>
    <t>S4c</t>
  </si>
  <si>
    <t>Number of people employed by broad sector and designation of vulnerable by OBR, Think Tanks, Etc</t>
  </si>
  <si>
    <t>Business Impact Survey for England and Number of Enterprises in Sectors</t>
  </si>
  <si>
    <t xml:space="preserve">Social Impact Survey and Population </t>
  </si>
  <si>
    <t>Unemployment Rate and potential scenarios</t>
  </si>
  <si>
    <t>Claimaints and Households on Universal Credit</t>
  </si>
  <si>
    <t>Alternative Claimant Count measures the number of people claiming unemployment related benefits</t>
  </si>
  <si>
    <t>Postings on jobs websites - change by Month</t>
  </si>
  <si>
    <t>Postings on jobs websites by skills - change by Month</t>
  </si>
  <si>
    <t>OBR Scenarios</t>
  </si>
  <si>
    <t>Source: DWP - Stat Explore 2020</t>
  </si>
  <si>
    <t>% Change</t>
  </si>
  <si>
    <t>Claimant count by sex and age</t>
  </si>
  <si>
    <t>Date</t>
  </si>
  <si>
    <t>March 2020</t>
  </si>
  <si>
    <t>April 2020</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</si>
  <si>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</si>
  <si>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</si>
  <si>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</si>
  <si>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Source: ONS Claimaint Count 2020</t>
  </si>
  <si>
    <t>% Increase</t>
  </si>
  <si>
    <t>S4d</t>
  </si>
  <si>
    <t>Claimant Count </t>
  </si>
  <si>
    <t>Claimant Count (and % increases)</t>
  </si>
  <si>
    <t xml:space="preserve">This data workbook collates and presents some of the key data datasets useful for understanding the economic impact of Covid-19. The data is all publicly available. 
</t>
  </si>
  <si>
    <t>Experimental series counts the number of people claiming Jobseeker's Allowance plus those who claim Universal Credit and are required to seek work and be available for work. Total People (16+)</t>
  </si>
  <si>
    <t>20 April - 3 May</t>
  </si>
  <si>
    <t>All industries (6 April - 19 April)</t>
  </si>
  <si>
    <t xml:space="preserve">Change </t>
  </si>
  <si>
    <t>Continuing to trade - nationally</t>
  </si>
  <si>
    <t>Continuing to trade - SY estimate</t>
  </si>
  <si>
    <t>Has temporarily closed or temporarily paused trading - SY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</si>
</sst>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mmmm\ yyyy"/>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b/>
      <sz val="12"/>
      <name val="Arial"/>
      <family val="2"/>
    </font>
    <font>
      <sz val="10"/>
      <name val="Arial"/>
      <family val="2"/>
    </font>
    <font>
      <b/>
      <sz val="10"/>
      <name val="Arial"/>
      <family val="2"/>
    </font>
    <font>
      <u/>
      <sz val="11"/>
      <color theme="10"/>
      <name val="Calibri"/>
      <family val="2"/>
      <scheme val="minor"/>
    </font>
    <font>
      <b/>
      <sz val="14"/>
      <color theme="1"/>
      <name val="Calibri"/>
      <family val="2"/>
      <scheme val="minor"/>
    </font>
    <font>
      <b/>
      <sz val="10"/>
      <color indexed="8"/>
      <name val="Arial"/>
      <family val="2"/>
    </font>
    <font>
      <b/>
      <vertAlign val="superscript"/>
      <sz val="10"/>
      <color indexed="8"/>
      <name val="Arial"/>
      <family val="2"/>
    </font>
    <font>
      <i/>
      <sz val="10"/>
      <name val="Arial"/>
      <family val="2"/>
    </font>
    <font>
      <sz val="10"/>
      <color theme="1"/>
      <name val="Arial"/>
      <family val="2"/>
    </font>
    <font>
      <b/>
      <sz val="10"/>
      <color theme="1"/>
      <name val="Arial"/>
      <family val="2"/>
    </font>
    <font>
      <i/>
      <sz val="10"/>
      <color theme="1"/>
      <name val="Arial"/>
      <family val="2"/>
    </font>
    <font>
      <sz val="10"/>
      <color rgb="FF010205"/>
      <name val="Arial"/>
      <family val="2"/>
    </font>
    <font>
      <sz val="11"/>
      <name val="Calibri"/>
      <family val="2"/>
      <scheme val="minor"/>
    </font>
    <font>
      <sz val="10"/>
      <color theme="1"/>
      <name val="Calibri"/>
      <family val="2"/>
      <scheme val="minor"/>
    </font>
    <font>
      <sz val="12"/>
      <color theme="1"/>
      <name val="Arial"/>
      <family val="2"/>
    </font>
    <font>
      <sz val="10"/>
      <name val="Calibri"/>
      <family val="2"/>
      <scheme val="minor"/>
    </font>
    <font>
      <b/>
      <sz val="10"/>
      <color theme="1"/>
      <name val="Calibri"/>
      <family val="2"/>
      <scheme val="minor"/>
    </font>
    <font>
      <sz val="8"/>
      <color theme="1"/>
      <name val="Calibri"/>
      <family val="2"/>
      <scheme val="minor"/>
    </font>
    <font>
      <sz val="11"/>
      <color rgb="FF000000"/>
      <name val="Calibri"/>
      <family val="2"/>
      <scheme val="minor"/>
    </font>
    <font>
      <b/>
      <sz val="11"/>
      <name val="Calibri"/>
      <family val="2"/>
      <scheme val="minor"/>
    </font>
    <font>
      <b/>
      <sz val="14"/>
      <color indexed="8"/>
      <name val="Arial"/>
      <family val="2"/>
    </font>
    <font>
      <sz val="10"/>
      <color indexed="8"/>
      <name val="Arial"/>
      <family val="2"/>
    </font>
    <font>
      <sz val="7"/>
      <name val="Arial"/>
      <family val="2"/>
    </font>
    <font>
      <b/>
      <sz val="14"/>
      <name val="Arial"/>
      <family val="2"/>
    </font>
    <font>
      <sz val="20"/>
      <color theme="1"/>
      <name val="Sheffield Headline"/>
    </font>
    <font>
      <b/>
      <sz val="16"/>
      <color theme="1"/>
      <name val="Calibri"/>
      <family val="2"/>
      <scheme val="minor"/>
    </font>
    <font>
      <sz val="10"/>
      <color rgb="FFC00000"/>
      <name val="Calibri"/>
      <family val="2"/>
      <scheme val="minor"/>
    </font>
    <font>
      <sz val="8"/>
      <name val="Arial"/>
      <family val="2"/>
    </font>
    <font>
      <sz val="8"/>
      <color rgb="FF5CB3FF"/>
      <name val="Arial"/>
      <family val="2"/>
    </font>
    <font>
      <b/>
      <sz val="18"/>
      <color theme="1"/>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tint="-0.149998474074526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indexed="64"/>
      </left>
      <right style="medium">
        <color rgb="FFFFFFFF"/>
      </right>
      <top style="medium">
        <color indexed="64"/>
      </top>
      <bottom style="medium">
        <color rgb="FFFFFFFF"/>
      </bottom>
      <diagonal/>
    </border>
    <border>
      <left style="medium">
        <color rgb="FFFFFFFF"/>
      </left>
      <right style="medium">
        <color rgb="FFFFFFFF"/>
      </right>
      <top style="medium">
        <color indexed="64"/>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indexed="64"/>
      </bottom>
      <diagonal/>
    </border>
    <border>
      <left style="medium">
        <color rgb="FFFFFFFF"/>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indexed="64"/>
      </top>
      <bottom style="medium">
        <color indexed="64"/>
      </bottom>
      <diagonal/>
    </border>
    <border>
      <left style="medium">
        <color rgb="FFFFFFFF"/>
      </left>
      <right style="medium">
        <color rgb="FFFFFFFF"/>
      </right>
      <top style="medium">
        <color indexed="64"/>
      </top>
      <bottom style="medium">
        <color indexed="64"/>
      </bottom>
      <diagonal/>
    </border>
    <border>
      <left style="medium">
        <color rgb="FFFFFFFF"/>
      </left>
      <right style="medium">
        <color indexed="64"/>
      </right>
      <top style="medium">
        <color indexed="64"/>
      </top>
      <bottom style="medium">
        <color indexed="64"/>
      </bottom>
      <diagonal/>
    </border>
    <border>
      <left/>
      <right style="medium">
        <color rgb="FFFFFF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7"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8" fillId="0" borderId="0"/>
    <xf numFmtId="0" fontId="1" fillId="0" borderId="0"/>
    <xf numFmtId="0" fontId="22" fillId="0" borderId="0"/>
    <xf numFmtId="0" fontId="26" fillId="0" borderId="0" applyNumberFormat="0" applyFill="0" applyBorder="0" applyAlignment="0" applyProtection="0"/>
    <xf numFmtId="9" fontId="5" fillId="0" borderId="0" applyFont="0" applyFill="0" applyBorder="0" applyAlignment="0" applyProtection="0"/>
    <xf numFmtId="0" fontId="5" fillId="0" borderId="0">
      <protection locked="0"/>
    </xf>
    <xf numFmtId="0" fontId="5" fillId="7" borderId="0">
      <protection locked="0"/>
    </xf>
    <xf numFmtId="0" fontId="5" fillId="8" borderId="9">
      <alignment horizontal="center" vertical="center"/>
      <protection locked="0"/>
    </xf>
    <xf numFmtId="0" fontId="5" fillId="9" borderId="0">
      <protection locked="0"/>
    </xf>
    <xf numFmtId="0" fontId="6" fillId="8" borderId="0">
      <alignment vertical="center"/>
      <protection locked="0"/>
    </xf>
    <xf numFmtId="0" fontId="6" fillId="0" borderId="0">
      <protection locked="0"/>
    </xf>
    <xf numFmtId="0" fontId="27" fillId="0" borderId="0">
      <protection locked="0"/>
    </xf>
    <xf numFmtId="0" fontId="5" fillId="8" borderId="10">
      <alignment vertical="center"/>
      <protection locked="0"/>
    </xf>
    <xf numFmtId="0" fontId="5" fillId="7" borderId="0">
      <protection locked="0"/>
    </xf>
  </cellStyleXfs>
  <cellXfs count="247">
    <xf numFmtId="0" fontId="0" fillId="0" borderId="0" xfId="0"/>
    <xf numFmtId="0" fontId="7" fillId="0" borderId="0" xfId="4"/>
    <xf numFmtId="0" fontId="0" fillId="2" borderId="0" xfId="0" applyFill="1"/>
    <xf numFmtId="0" fontId="0" fillId="2" borderId="7" xfId="0" applyFill="1" applyBorder="1"/>
    <xf numFmtId="3" fontId="0" fillId="2" borderId="0" xfId="0" applyNumberFormat="1" applyFill="1"/>
    <xf numFmtId="0" fontId="13" fillId="2" borderId="0" xfId="0" applyFont="1" applyFill="1" applyBorder="1" applyAlignment="1">
      <alignment horizontal="center" vertical="top"/>
    </xf>
    <xf numFmtId="164" fontId="13" fillId="2" borderId="0" xfId="0" applyNumberFormat="1" applyFont="1" applyFill="1" applyBorder="1" applyAlignment="1">
      <alignment horizontal="center" vertical="top"/>
    </xf>
    <xf numFmtId="0" fontId="13" fillId="2" borderId="0" xfId="0" applyFont="1" applyFill="1" applyBorder="1" applyAlignment="1">
      <alignment horizontal="right" vertical="top"/>
    </xf>
    <xf numFmtId="0" fontId="13" fillId="2" borderId="0" xfId="0" applyFont="1" applyFill="1" applyBorder="1" applyAlignment="1">
      <alignment horizontal="right"/>
    </xf>
    <xf numFmtId="0" fontId="0" fillId="2" borderId="0" xfId="0" applyFill="1" applyBorder="1"/>
    <xf numFmtId="0" fontId="12" fillId="2" borderId="0" xfId="0" applyFont="1" applyFill="1" applyBorder="1" applyAlignment="1">
      <alignment vertical="top"/>
    </xf>
    <xf numFmtId="0" fontId="13" fillId="2" borderId="0" xfId="0" applyFont="1" applyFill="1" applyBorder="1" applyAlignment="1">
      <alignment vertical="top"/>
    </xf>
    <xf numFmtId="0" fontId="12" fillId="2" borderId="0" xfId="0" applyFont="1" applyFill="1" applyBorder="1" applyAlignment="1">
      <alignment horizontal="right" vertical="top"/>
    </xf>
    <xf numFmtId="0" fontId="13" fillId="2" borderId="0" xfId="0" applyFont="1" applyFill="1" applyBorder="1" applyAlignment="1"/>
    <xf numFmtId="164" fontId="12" fillId="2" borderId="0" xfId="0" applyNumberFormat="1" applyFont="1" applyFill="1" applyBorder="1" applyAlignment="1">
      <alignment horizontal="center" vertical="top"/>
    </xf>
    <xf numFmtId="0" fontId="12" fillId="2" borderId="0" xfId="0" applyFont="1" applyFill="1" applyBorder="1" applyAlignment="1"/>
    <xf numFmtId="0" fontId="14" fillId="2" borderId="0" xfId="0" applyFont="1" applyFill="1" applyBorder="1" applyAlignment="1">
      <alignment vertical="top"/>
    </xf>
    <xf numFmtId="3" fontId="14" fillId="2" borderId="0" xfId="0" applyNumberFormat="1" applyFont="1" applyFill="1" applyBorder="1" applyAlignment="1">
      <alignment horizontal="center"/>
    </xf>
    <xf numFmtId="1" fontId="14" fillId="2" borderId="0" xfId="0" applyNumberFormat="1" applyFont="1" applyFill="1" applyBorder="1" applyAlignment="1">
      <alignment horizontal="center"/>
    </xf>
    <xf numFmtId="164" fontId="15" fillId="2" borderId="0" xfId="9" applyNumberFormat="1" applyFont="1" applyFill="1" applyBorder="1" applyAlignment="1">
      <alignment horizontal="center" vertical="top"/>
    </xf>
    <xf numFmtId="164" fontId="12" fillId="2" borderId="0" xfId="0" applyNumberFormat="1" applyFont="1" applyFill="1" applyBorder="1" applyAlignment="1">
      <alignment horizontal="center"/>
    </xf>
    <xf numFmtId="0" fontId="13" fillId="2" borderId="0" xfId="0" applyFont="1" applyFill="1" applyBorder="1" applyAlignment="1">
      <alignment horizontal="center"/>
    </xf>
    <xf numFmtId="0" fontId="12" fillId="2" borderId="0" xfId="0" applyFont="1" applyFill="1" applyBorder="1" applyAlignment="1">
      <alignment horizontal="center"/>
    </xf>
    <xf numFmtId="0" fontId="13" fillId="2" borderId="0" xfId="0" applyFont="1" applyFill="1" applyBorder="1" applyAlignment="1">
      <alignment horizontal="left"/>
    </xf>
    <xf numFmtId="0" fontId="12" fillId="2" borderId="0" xfId="0" applyFont="1" applyFill="1" applyBorder="1" applyAlignment="1">
      <alignment horizontal="left"/>
    </xf>
    <xf numFmtId="0" fontId="14" fillId="2" borderId="0" xfId="0" applyFont="1" applyFill="1" applyBorder="1" applyAlignment="1">
      <alignment horizontal="left"/>
    </xf>
    <xf numFmtId="3" fontId="11" fillId="2" borderId="0" xfId="0" applyNumberFormat="1" applyFont="1" applyFill="1" applyBorder="1" applyAlignment="1">
      <alignment horizontal="center" vertical="top"/>
    </xf>
    <xf numFmtId="0" fontId="12" fillId="2" borderId="0" xfId="0" applyFont="1" applyFill="1" applyBorder="1" applyAlignment="1">
      <alignment horizontal="center" vertical="top"/>
    </xf>
    <xf numFmtId="9" fontId="0" fillId="2" borderId="0" xfId="2" applyNumberFormat="1" applyFont="1" applyFill="1" applyBorder="1"/>
    <xf numFmtId="0" fontId="0" fillId="2" borderId="0" xfId="0" applyFill="1" applyBorder="1" applyAlignment="1">
      <alignment wrapText="1"/>
    </xf>
    <xf numFmtId="0" fontId="14" fillId="2" borderId="0" xfId="0" applyFont="1" applyFill="1" applyBorder="1" applyAlignment="1"/>
    <xf numFmtId="0" fontId="0" fillId="2" borderId="0" xfId="0" applyFill="1" applyBorder="1" applyAlignment="1"/>
    <xf numFmtId="9" fontId="12" fillId="2" borderId="0" xfId="2" applyFont="1" applyFill="1" applyBorder="1" applyAlignment="1">
      <alignment horizontal="center" vertical="top"/>
    </xf>
    <xf numFmtId="166" fontId="12" fillId="2" borderId="0" xfId="2" applyNumberFormat="1" applyFont="1" applyFill="1" applyBorder="1" applyAlignment="1">
      <alignment horizontal="center" vertical="top"/>
    </xf>
    <xf numFmtId="166" fontId="12" fillId="2" borderId="0" xfId="2" applyNumberFormat="1" applyFont="1" applyFill="1" applyBorder="1" applyAlignment="1">
      <alignment horizontal="center"/>
    </xf>
    <xf numFmtId="0" fontId="19" fillId="2" borderId="0" xfId="0" applyFont="1" applyFill="1" applyBorder="1" applyAlignment="1">
      <alignment horizontal="right" vertical="center" wrapText="1"/>
    </xf>
    <xf numFmtId="164" fontId="19" fillId="2" borderId="0" xfId="0" applyNumberFormat="1" applyFont="1" applyFill="1" applyBorder="1" applyAlignment="1">
      <alignment horizontal="right" vertical="center" wrapText="1"/>
    </xf>
    <xf numFmtId="0" fontId="19" fillId="2" borderId="0" xfId="0" applyFont="1" applyFill="1" applyBorder="1" applyAlignment="1">
      <alignment horizontal="center" vertical="center" wrapText="1"/>
    </xf>
    <xf numFmtId="0" fontId="8" fillId="2" borderId="0" xfId="0" applyFont="1" applyFill="1"/>
    <xf numFmtId="0" fontId="6" fillId="2" borderId="0" xfId="3" applyFont="1" applyFill="1" applyAlignment="1">
      <alignment horizontal="center" vertical="center" wrapText="1"/>
    </xf>
    <xf numFmtId="0" fontId="6" fillId="2" borderId="0" xfId="3" applyFont="1" applyFill="1" applyAlignment="1">
      <alignment horizontal="left" vertical="center" wrapText="1"/>
    </xf>
    <xf numFmtId="0" fontId="5" fillId="2" borderId="0" xfId="3" applyNumberFormat="1" applyFont="1" applyFill="1" applyAlignment="1">
      <alignment horizontal="left" vertical="top"/>
    </xf>
    <xf numFmtId="3" fontId="5" fillId="2" borderId="0" xfId="3" applyNumberFormat="1" applyFont="1" applyFill="1" applyAlignment="1">
      <alignment horizontal="right" vertical="top"/>
    </xf>
    <xf numFmtId="3" fontId="6" fillId="2" borderId="0" xfId="3" applyNumberFormat="1" applyFont="1" applyFill="1" applyAlignment="1">
      <alignment horizontal="right" vertical="center"/>
    </xf>
    <xf numFmtId="0" fontId="2" fillId="2" borderId="0" xfId="0" applyFont="1" applyFill="1"/>
    <xf numFmtId="0" fontId="3" fillId="2" borderId="0" xfId="3" applyFill="1"/>
    <xf numFmtId="0" fontId="0" fillId="2" borderId="0" xfId="0" applyFill="1" applyAlignment="1">
      <alignment wrapText="1"/>
    </xf>
    <xf numFmtId="0" fontId="0" fillId="2" borderId="0" xfId="0" applyFill="1" applyAlignment="1"/>
    <xf numFmtId="0" fontId="7" fillId="2" borderId="0" xfId="4" applyFill="1" applyAlignment="1"/>
    <xf numFmtId="0" fontId="6" fillId="2" borderId="15"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15" xfId="3" applyFont="1" applyFill="1" applyBorder="1" applyAlignment="1">
      <alignment horizontal="left" vertical="center" wrapText="1"/>
    </xf>
    <xf numFmtId="0" fontId="5" fillId="2" borderId="15" xfId="3" applyNumberFormat="1" applyFont="1" applyFill="1" applyBorder="1" applyAlignment="1">
      <alignment horizontal="left" vertical="top"/>
    </xf>
    <xf numFmtId="3" fontId="6" fillId="2" borderId="16" xfId="3" applyNumberFormat="1" applyFont="1" applyFill="1" applyBorder="1" applyAlignment="1">
      <alignment horizontal="right" vertical="center"/>
    </xf>
    <xf numFmtId="3" fontId="6" fillId="2" borderId="17" xfId="3" applyNumberFormat="1" applyFont="1" applyFill="1" applyBorder="1" applyAlignment="1">
      <alignment horizontal="right" vertical="center"/>
    </xf>
    <xf numFmtId="0" fontId="24" fillId="2" borderId="0" xfId="0" applyFont="1" applyFill="1"/>
    <xf numFmtId="0" fontId="9" fillId="2" borderId="0" xfId="0" applyFont="1" applyFill="1"/>
    <xf numFmtId="0" fontId="25" fillId="2" borderId="0" xfId="0" applyFont="1" applyFill="1"/>
    <xf numFmtId="0" fontId="17" fillId="2" borderId="0" xfId="0" applyFont="1" applyFill="1"/>
    <xf numFmtId="0" fontId="25" fillId="2" borderId="1" xfId="0" applyFont="1" applyFill="1" applyBorder="1"/>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25" fillId="2" borderId="4" xfId="0" applyFont="1" applyFill="1" applyBorder="1"/>
    <xf numFmtId="166" fontId="5" fillId="2" borderId="0" xfId="2" applyNumberFormat="1" applyFont="1" applyFill="1" applyAlignment="1">
      <alignment horizontal="right" vertical="top"/>
    </xf>
    <xf numFmtId="166" fontId="5" fillId="2" borderId="5" xfId="2" applyNumberFormat="1" applyFont="1" applyFill="1" applyBorder="1" applyAlignment="1">
      <alignment horizontal="right" vertical="top"/>
    </xf>
    <xf numFmtId="3" fontId="5" fillId="2" borderId="0" xfId="0" applyNumberFormat="1" applyFont="1" applyFill="1" applyAlignment="1">
      <alignment horizontal="right" vertical="top"/>
    </xf>
    <xf numFmtId="3" fontId="5" fillId="2" borderId="5" xfId="0" applyNumberFormat="1" applyFont="1" applyFill="1" applyBorder="1" applyAlignment="1">
      <alignment horizontal="right" vertical="top"/>
    </xf>
    <xf numFmtId="0" fontId="25" fillId="2" borderId="6" xfId="0" applyFont="1" applyFill="1" applyBorder="1"/>
    <xf numFmtId="3" fontId="5" fillId="2" borderId="7" xfId="0" applyNumberFormat="1" applyFont="1" applyFill="1" applyBorder="1" applyAlignment="1">
      <alignment horizontal="right" vertical="top"/>
    </xf>
    <xf numFmtId="3" fontId="5" fillId="2" borderId="8" xfId="0" applyNumberFormat="1" applyFont="1" applyFill="1" applyBorder="1" applyAlignment="1">
      <alignment horizontal="right" vertical="top"/>
    </xf>
    <xf numFmtId="0" fontId="25" fillId="2" borderId="2" xfId="0" applyFont="1" applyFill="1" applyBorder="1"/>
    <xf numFmtId="10" fontId="25" fillId="2" borderId="2" xfId="0" applyNumberFormat="1" applyFont="1" applyFill="1" applyBorder="1"/>
    <xf numFmtId="166" fontId="25" fillId="2" borderId="2" xfId="2" applyNumberFormat="1" applyFont="1" applyFill="1" applyBorder="1"/>
    <xf numFmtId="166" fontId="25" fillId="2" borderId="3" xfId="2" applyNumberFormat="1" applyFont="1" applyFill="1" applyBorder="1"/>
    <xf numFmtId="165" fontId="25" fillId="2" borderId="0" xfId="1" applyNumberFormat="1" applyFont="1" applyFill="1"/>
    <xf numFmtId="165" fontId="25" fillId="2" borderId="5" xfId="1" applyNumberFormat="1" applyFont="1" applyFill="1" applyBorder="1"/>
    <xf numFmtId="0" fontId="25" fillId="2" borderId="7" xfId="0" applyFont="1" applyFill="1" applyBorder="1"/>
    <xf numFmtId="165" fontId="25" fillId="2" borderId="7" xfId="0" applyNumberFormat="1" applyFont="1" applyFill="1" applyBorder="1"/>
    <xf numFmtId="165" fontId="25" fillId="2" borderId="8" xfId="0" applyNumberFormat="1" applyFont="1" applyFill="1" applyBorder="1"/>
    <xf numFmtId="10" fontId="0" fillId="2" borderId="0" xfId="0" applyNumberFormat="1" applyFill="1" applyBorder="1"/>
    <xf numFmtId="0" fontId="8" fillId="2" borderId="0" xfId="0" applyFont="1" applyFill="1" applyBorder="1"/>
    <xf numFmtId="0" fontId="2" fillId="5" borderId="0" xfId="0" applyFont="1" applyFill="1" applyBorder="1" applyAlignment="1">
      <alignment vertical="top" wrapText="1"/>
    </xf>
    <xf numFmtId="3" fontId="0" fillId="2" borderId="0" xfId="0" applyNumberFormat="1" applyFill="1" applyBorder="1"/>
    <xf numFmtId="0" fontId="28" fillId="2" borderId="0" xfId="0" applyFont="1" applyFill="1"/>
    <xf numFmtId="0" fontId="7" fillId="3" borderId="8" xfId="4" applyFill="1" applyBorder="1" applyAlignment="1">
      <alignment horizontal="left" vertical="top" indent="1"/>
    </xf>
    <xf numFmtId="0" fontId="17" fillId="2" borderId="0" xfId="0" applyFont="1" applyFill="1" applyAlignment="1">
      <alignment vertical="top"/>
    </xf>
    <xf numFmtId="0" fontId="20" fillId="3" borderId="14" xfId="0" applyFont="1" applyFill="1" applyBorder="1"/>
    <xf numFmtId="0" fontId="17" fillId="2" borderId="19" xfId="0" applyFont="1" applyFill="1" applyBorder="1" applyAlignment="1">
      <alignment vertical="top" wrapText="1"/>
    </xf>
    <xf numFmtId="0" fontId="21" fillId="2" borderId="0" xfId="0" applyFont="1" applyFill="1"/>
    <xf numFmtId="0" fontId="0" fillId="2" borderId="19" xfId="0" applyFill="1" applyBorder="1"/>
    <xf numFmtId="0" fontId="0" fillId="2" borderId="20" xfId="0" applyFill="1" applyBorder="1"/>
    <xf numFmtId="0" fontId="0" fillId="2" borderId="1" xfId="0" applyFill="1" applyBorder="1"/>
    <xf numFmtId="166" fontId="0" fillId="2" borderId="4" xfId="2" applyNumberFormat="1" applyFont="1" applyFill="1" applyBorder="1"/>
    <xf numFmtId="0" fontId="0" fillId="2" borderId="5" xfId="0" applyFill="1" applyBorder="1"/>
    <xf numFmtId="166" fontId="0" fillId="2" borderId="6" xfId="2" applyNumberFormat="1" applyFont="1" applyFill="1" applyBorder="1"/>
    <xf numFmtId="0" fontId="0" fillId="2" borderId="8" xfId="0" applyFill="1" applyBorder="1"/>
    <xf numFmtId="0" fontId="0" fillId="2" borderId="14" xfId="0" applyFill="1" applyBorder="1"/>
    <xf numFmtId="0" fontId="0" fillId="2" borderId="15" xfId="0" applyFill="1" applyBorder="1"/>
    <xf numFmtId="0" fontId="0" fillId="2" borderId="16" xfId="0" applyFill="1" applyBorder="1"/>
    <xf numFmtId="0" fontId="0" fillId="2" borderId="17" xfId="0" applyFill="1" applyBorder="1"/>
    <xf numFmtId="0" fontId="29" fillId="2" borderId="0" xfId="0" applyFont="1" applyFill="1"/>
    <xf numFmtId="0" fontId="0" fillId="2" borderId="4" xfId="0" applyFill="1" applyBorder="1"/>
    <xf numFmtId="9" fontId="0" fillId="2" borderId="0" xfId="0" applyNumberFormat="1" applyFill="1" applyBorder="1"/>
    <xf numFmtId="10" fontId="0" fillId="2" borderId="5" xfId="0" applyNumberFormat="1" applyFill="1" applyBorder="1"/>
    <xf numFmtId="0" fontId="0" fillId="2" borderId="6" xfId="0" applyFill="1" applyBorder="1"/>
    <xf numFmtId="9" fontId="0" fillId="2" borderId="7" xfId="0" applyNumberFormat="1" applyFill="1" applyBorder="1"/>
    <xf numFmtId="10" fontId="0" fillId="2" borderId="7" xfId="0" applyNumberFormat="1" applyFill="1" applyBorder="1"/>
    <xf numFmtId="10" fontId="0" fillId="2" borderId="8" xfId="0" applyNumberFormat="1" applyFill="1" applyBorder="1"/>
    <xf numFmtId="164" fontId="30" fillId="2" borderId="0" xfId="0" applyNumberFormat="1" applyFont="1" applyFill="1" applyBorder="1" applyAlignment="1">
      <alignment horizontal="right" vertical="center" wrapText="1"/>
    </xf>
    <xf numFmtId="0" fontId="19" fillId="2" borderId="18" xfId="0" applyFont="1" applyFill="1" applyBorder="1" applyAlignment="1">
      <alignment horizontal="right" vertical="center" wrapText="1"/>
    </xf>
    <xf numFmtId="0" fontId="19" fillId="2" borderId="19" xfId="0" applyFont="1" applyFill="1" applyBorder="1" applyAlignment="1">
      <alignment horizontal="right" vertical="center" wrapText="1"/>
    </xf>
    <xf numFmtId="0" fontId="19" fillId="2" borderId="20" xfId="0" applyFont="1" applyFill="1" applyBorder="1" applyAlignment="1">
      <alignment horizontal="right" vertical="center" wrapText="1"/>
    </xf>
    <xf numFmtId="0" fontId="19" fillId="2" borderId="15" xfId="0" applyFont="1" applyFill="1" applyBorder="1" applyAlignment="1">
      <alignment horizontal="right" vertical="center" wrapText="1"/>
    </xf>
    <xf numFmtId="0" fontId="19" fillId="2" borderId="17" xfId="0" applyFont="1" applyFill="1" applyBorder="1" applyAlignment="1">
      <alignment horizontal="right" vertical="center" wrapText="1"/>
    </xf>
    <xf numFmtId="164" fontId="19" fillId="2" borderId="4" xfId="0" applyNumberFormat="1" applyFont="1" applyFill="1" applyBorder="1" applyAlignment="1">
      <alignment horizontal="right" vertical="center" wrapText="1"/>
    </xf>
    <xf numFmtId="164" fontId="19" fillId="2" borderId="5" xfId="0" applyNumberFormat="1" applyFont="1" applyFill="1" applyBorder="1" applyAlignment="1">
      <alignment horizontal="right" vertical="center" wrapText="1"/>
    </xf>
    <xf numFmtId="164" fontId="30" fillId="2" borderId="4" xfId="0" applyNumberFormat="1" applyFont="1" applyFill="1" applyBorder="1" applyAlignment="1">
      <alignment horizontal="right" vertical="center" wrapText="1"/>
    </xf>
    <xf numFmtId="164" fontId="30" fillId="2" borderId="5" xfId="0" applyNumberFormat="1" applyFont="1" applyFill="1" applyBorder="1" applyAlignment="1">
      <alignment horizontal="right" vertical="center" wrapText="1"/>
    </xf>
    <xf numFmtId="164" fontId="30" fillId="2" borderId="6" xfId="0" applyNumberFormat="1" applyFont="1" applyFill="1" applyBorder="1" applyAlignment="1">
      <alignment horizontal="right" vertical="center" wrapText="1"/>
    </xf>
    <xf numFmtId="164" fontId="30" fillId="2" borderId="8" xfId="0" applyNumberFormat="1" applyFont="1" applyFill="1" applyBorder="1" applyAlignment="1">
      <alignment horizontal="right" vertical="center" wrapText="1"/>
    </xf>
    <xf numFmtId="0" fontId="6" fillId="6" borderId="14" xfId="3" applyNumberFormat="1" applyFont="1" applyFill="1" applyBorder="1" applyAlignment="1">
      <alignment horizontal="left" vertical="top"/>
    </xf>
    <xf numFmtId="3" fontId="0" fillId="2" borderId="5" xfId="0" applyNumberFormat="1" applyFill="1" applyBorder="1"/>
    <xf numFmtId="3" fontId="0" fillId="2" borderId="18" xfId="0" applyNumberFormat="1" applyFill="1" applyBorder="1"/>
    <xf numFmtId="3" fontId="0" fillId="2" borderId="19" xfId="0" applyNumberFormat="1" applyFill="1" applyBorder="1"/>
    <xf numFmtId="3" fontId="0" fillId="2" borderId="20" xfId="0" applyNumberFormat="1" applyFill="1" applyBorder="1"/>
    <xf numFmtId="0" fontId="5" fillId="6" borderId="15" xfId="3" applyNumberFormat="1" applyFont="1" applyFill="1" applyBorder="1" applyAlignment="1">
      <alignment horizontal="left" vertical="top"/>
    </xf>
    <xf numFmtId="0" fontId="16" fillId="2" borderId="0" xfId="0" applyFont="1" applyFill="1" applyBorder="1"/>
    <xf numFmtId="0" fontId="16" fillId="3" borderId="0" xfId="0" applyFont="1" applyFill="1" applyBorder="1"/>
    <xf numFmtId="3" fontId="16" fillId="3" borderId="0" xfId="0" applyNumberFormat="1" applyFont="1" applyFill="1"/>
    <xf numFmtId="0" fontId="23" fillId="3" borderId="0" xfId="0" applyFont="1" applyFill="1"/>
    <xf numFmtId="3" fontId="23" fillId="3" borderId="0" xfId="0" applyNumberFormat="1" applyFont="1" applyFill="1"/>
    <xf numFmtId="0" fontId="2" fillId="2" borderId="15" xfId="0" applyFont="1" applyFill="1" applyBorder="1"/>
    <xf numFmtId="10" fontId="2" fillId="2" borderId="16" xfId="0" applyNumberFormat="1" applyFont="1" applyFill="1" applyBorder="1"/>
    <xf numFmtId="0" fontId="2" fillId="2" borderId="16" xfId="0" applyFont="1" applyFill="1" applyBorder="1"/>
    <xf numFmtId="3" fontId="6" fillId="0" borderId="16" xfId="3" applyNumberFormat="1" applyFont="1" applyBorder="1" applyAlignment="1">
      <alignment horizontal="right" vertical="center"/>
    </xf>
    <xf numFmtId="3" fontId="6" fillId="0" borderId="17" xfId="3" applyNumberFormat="1" applyFont="1" applyBorder="1" applyAlignment="1">
      <alignment horizontal="right" vertical="center"/>
    </xf>
    <xf numFmtId="0" fontId="2" fillId="2" borderId="15" xfId="0" applyFont="1" applyFill="1" applyBorder="1" applyAlignment="1">
      <alignment wrapText="1"/>
    </xf>
    <xf numFmtId="0" fontId="2" fillId="3" borderId="16" xfId="0" applyFont="1" applyFill="1" applyBorder="1" applyAlignment="1">
      <alignment wrapText="1"/>
    </xf>
    <xf numFmtId="0" fontId="2" fillId="4" borderId="16" xfId="0" applyFont="1" applyFill="1" applyBorder="1" applyAlignment="1">
      <alignment wrapText="1"/>
    </xf>
    <xf numFmtId="0" fontId="2" fillId="5" borderId="17" xfId="0" applyFont="1" applyFill="1" applyBorder="1" applyAlignment="1">
      <alignment wrapText="1"/>
    </xf>
    <xf numFmtId="166" fontId="0" fillId="2" borderId="5" xfId="2" applyNumberFormat="1" applyFont="1" applyFill="1" applyBorder="1" applyAlignment="1">
      <alignment horizontal="right"/>
    </xf>
    <xf numFmtId="166" fontId="2" fillId="2" borderId="17" xfId="2" applyNumberFormat="1" applyFont="1" applyFill="1" applyBorder="1" applyAlignment="1">
      <alignment horizontal="right"/>
    </xf>
    <xf numFmtId="0" fontId="23" fillId="2" borderId="0" xfId="0" applyFont="1" applyFill="1" applyBorder="1"/>
    <xf numFmtId="0" fontId="5" fillId="2" borderId="21" xfId="21" applyFont="1" applyFill="1" applyBorder="1" applyAlignment="1">
      <alignment vertical="center"/>
      <protection locked="0"/>
    </xf>
    <xf numFmtId="0" fontId="6" fillId="2" borderId="21" xfId="21" applyFont="1" applyFill="1" applyBorder="1" applyAlignment="1">
      <alignment vertical="center"/>
      <protection locked="0"/>
    </xf>
    <xf numFmtId="0" fontId="27" fillId="2" borderId="21" xfId="21" applyFont="1" applyFill="1" applyBorder="1" applyAlignment="1">
      <alignment vertical="center"/>
      <protection locked="0"/>
    </xf>
    <xf numFmtId="165" fontId="5" fillId="2" borderId="21" xfId="1" applyNumberFormat="1" applyFont="1" applyFill="1" applyBorder="1" applyAlignment="1" applyProtection="1">
      <alignment vertical="center"/>
      <protection locked="0"/>
    </xf>
    <xf numFmtId="0" fontId="0" fillId="6" borderId="17" xfId="0" applyFill="1" applyBorder="1"/>
    <xf numFmtId="0" fontId="16" fillId="2" borderId="1" xfId="0" applyFont="1" applyFill="1" applyBorder="1"/>
    <xf numFmtId="0" fontId="23" fillId="2" borderId="2" xfId="0" applyFont="1" applyFill="1" applyBorder="1"/>
    <xf numFmtId="0" fontId="16" fillId="2" borderId="4" xfId="0" applyFont="1" applyFill="1" applyBorder="1"/>
    <xf numFmtId="0" fontId="16" fillId="2" borderId="6" xfId="0" applyFont="1" applyFill="1" applyBorder="1"/>
    <xf numFmtId="0" fontId="16" fillId="2" borderId="7" xfId="0" applyFont="1" applyFill="1" applyBorder="1"/>
    <xf numFmtId="0" fontId="23" fillId="2" borderId="18" xfId="0" applyFont="1" applyFill="1" applyBorder="1"/>
    <xf numFmtId="0" fontId="16" fillId="2" borderId="19" xfId="0" applyFont="1" applyFill="1" applyBorder="1"/>
    <xf numFmtId="0" fontId="16" fillId="2" borderId="20" xfId="0" applyFont="1" applyFill="1" applyBorder="1"/>
    <xf numFmtId="166" fontId="16" fillId="2" borderId="19" xfId="2" applyNumberFormat="1" applyFont="1" applyFill="1" applyBorder="1"/>
    <xf numFmtId="166" fontId="16" fillId="2" borderId="20" xfId="2" applyNumberFormat="1" applyFont="1" applyFill="1" applyBorder="1"/>
    <xf numFmtId="0" fontId="21" fillId="2" borderId="0" xfId="0" applyFont="1" applyFill="1" applyBorder="1"/>
    <xf numFmtId="0" fontId="31" fillId="2" borderId="21" xfId="21" applyFont="1" applyFill="1" applyBorder="1" applyAlignment="1">
      <alignment vertical="center"/>
      <protection locked="0"/>
    </xf>
    <xf numFmtId="0" fontId="6" fillId="2" borderId="24" xfId="21" applyFont="1" applyFill="1" applyBorder="1" applyAlignment="1">
      <alignment vertical="center"/>
      <protection locked="0"/>
    </xf>
    <xf numFmtId="0" fontId="6" fillId="3" borderId="25" xfId="21" applyFont="1" applyFill="1" applyBorder="1" applyAlignment="1">
      <alignment vertical="center"/>
      <protection locked="0"/>
    </xf>
    <xf numFmtId="0" fontId="6" fillId="2" borderId="25" xfId="21" applyFont="1" applyFill="1" applyBorder="1" applyAlignment="1">
      <alignment vertical="center"/>
      <protection locked="0"/>
    </xf>
    <xf numFmtId="0" fontId="6" fillId="2" borderId="26" xfId="21" applyFont="1" applyFill="1" applyBorder="1" applyAlignment="1">
      <alignment vertical="center"/>
      <protection locked="0"/>
    </xf>
    <xf numFmtId="0" fontId="6" fillId="2" borderId="27" xfId="21" applyFont="1" applyFill="1" applyBorder="1" applyAlignment="1">
      <alignment vertical="center"/>
      <protection locked="0"/>
    </xf>
    <xf numFmtId="0" fontId="6" fillId="2" borderId="28" xfId="21" applyFont="1" applyFill="1" applyBorder="1" applyAlignment="1">
      <alignment vertical="center"/>
      <protection locked="0"/>
    </xf>
    <xf numFmtId="0" fontId="6" fillId="2" borderId="29" xfId="21" applyFont="1" applyFill="1" applyBorder="1" applyAlignment="1">
      <alignment vertical="center"/>
      <protection locked="0"/>
    </xf>
    <xf numFmtId="0" fontId="6" fillId="2" borderId="30" xfId="21" applyFont="1" applyFill="1" applyBorder="1" applyAlignment="1">
      <alignment vertical="center"/>
      <protection locked="0"/>
    </xf>
    <xf numFmtId="165" fontId="5" fillId="2" borderId="31" xfId="1" applyNumberFormat="1" applyFont="1" applyFill="1" applyBorder="1" applyAlignment="1" applyProtection="1">
      <alignment vertical="center"/>
      <protection locked="0"/>
    </xf>
    <xf numFmtId="0" fontId="6" fillId="2" borderId="32" xfId="21" applyFont="1" applyFill="1" applyBorder="1" applyAlignment="1">
      <alignment vertical="center"/>
      <protection locked="0"/>
    </xf>
    <xf numFmtId="165" fontId="6" fillId="2" borderId="33" xfId="1" applyNumberFormat="1" applyFont="1" applyFill="1" applyBorder="1" applyAlignment="1" applyProtection="1">
      <alignment vertical="center"/>
      <protection locked="0"/>
    </xf>
    <xf numFmtId="165" fontId="6" fillId="2" borderId="34" xfId="1" applyNumberFormat="1" applyFont="1" applyFill="1" applyBorder="1" applyAlignment="1" applyProtection="1">
      <alignment vertical="center"/>
      <protection locked="0"/>
    </xf>
    <xf numFmtId="0" fontId="5" fillId="2" borderId="31" xfId="21" applyFont="1" applyFill="1" applyBorder="1" applyAlignment="1">
      <alignment vertical="center"/>
      <protection locked="0"/>
    </xf>
    <xf numFmtId="0" fontId="5" fillId="2" borderId="33" xfId="21" applyFont="1" applyFill="1" applyBorder="1" applyAlignment="1">
      <alignment vertical="center"/>
      <protection locked="0"/>
    </xf>
    <xf numFmtId="0" fontId="5" fillId="2" borderId="34" xfId="21" applyFont="1" applyFill="1" applyBorder="1" applyAlignment="1">
      <alignment vertical="center"/>
      <protection locked="0"/>
    </xf>
    <xf numFmtId="0" fontId="6" fillId="2" borderId="35" xfId="21" applyFont="1" applyFill="1" applyBorder="1" applyAlignment="1">
      <alignment vertical="center"/>
      <protection locked="0"/>
    </xf>
    <xf numFmtId="0" fontId="5" fillId="2" borderId="26" xfId="21" applyFont="1" applyFill="1" applyBorder="1" applyAlignment="1">
      <alignment vertical="center"/>
      <protection locked="0"/>
    </xf>
    <xf numFmtId="0" fontId="5" fillId="2" borderId="36" xfId="21" applyFont="1" applyFill="1" applyBorder="1" applyAlignment="1">
      <alignment vertical="center"/>
      <protection locked="0"/>
    </xf>
    <xf numFmtId="0" fontId="6" fillId="2" borderId="37" xfId="21" applyFont="1" applyFill="1" applyBorder="1" applyAlignment="1">
      <alignment vertical="center"/>
      <protection locked="0"/>
    </xf>
    <xf numFmtId="0" fontId="5" fillId="2" borderId="38" xfId="21" applyFont="1" applyFill="1" applyBorder="1" applyAlignment="1">
      <alignment vertical="center"/>
      <protection locked="0"/>
    </xf>
    <xf numFmtId="166" fontId="5" fillId="2" borderId="38" xfId="2" applyNumberFormat="1" applyFont="1" applyFill="1" applyBorder="1" applyAlignment="1" applyProtection="1">
      <alignment vertical="center"/>
      <protection locked="0"/>
    </xf>
    <xf numFmtId="166" fontId="5" fillId="2" borderId="39" xfId="2" applyNumberFormat="1" applyFont="1" applyFill="1" applyBorder="1" applyAlignment="1" applyProtection="1">
      <alignment vertical="center"/>
      <protection locked="0"/>
    </xf>
    <xf numFmtId="9" fontId="6" fillId="2" borderId="33" xfId="2" applyFont="1" applyFill="1" applyBorder="1" applyAlignment="1" applyProtection="1">
      <alignment vertical="center"/>
      <protection locked="0"/>
    </xf>
    <xf numFmtId="0" fontId="4" fillId="2" borderId="0" xfId="3" applyFont="1" applyFill="1" applyAlignment="1">
      <alignment horizontal="left" vertical="center"/>
    </xf>
    <xf numFmtId="0" fontId="5" fillId="2" borderId="0" xfId="3" applyFont="1" applyFill="1"/>
    <xf numFmtId="167" fontId="5" fillId="2" borderId="19" xfId="3" applyNumberFormat="1" applyFont="1" applyFill="1" applyBorder="1" applyAlignment="1">
      <alignment horizontal="left" vertical="top"/>
    </xf>
    <xf numFmtId="167" fontId="5" fillId="2" borderId="20" xfId="3" applyNumberFormat="1" applyFont="1" applyFill="1" applyBorder="1" applyAlignment="1">
      <alignment horizontal="left" vertical="top"/>
    </xf>
    <xf numFmtId="3" fontId="5" fillId="2" borderId="4" xfId="3" applyNumberFormat="1" applyFont="1" applyFill="1" applyBorder="1" applyAlignment="1">
      <alignment horizontal="right" vertical="top"/>
    </xf>
    <xf numFmtId="3" fontId="5" fillId="2" borderId="0" xfId="3" applyNumberFormat="1" applyFont="1" applyFill="1" applyBorder="1" applyAlignment="1">
      <alignment horizontal="right" vertical="top"/>
    </xf>
    <xf numFmtId="3" fontId="5" fillId="2" borderId="5" xfId="3" applyNumberFormat="1" applyFont="1" applyFill="1" applyBorder="1" applyAlignment="1">
      <alignment horizontal="right" vertical="top"/>
    </xf>
    <xf numFmtId="3" fontId="5" fillId="2" borderId="6" xfId="3" applyNumberFormat="1" applyFont="1" applyFill="1" applyBorder="1" applyAlignment="1">
      <alignment horizontal="right" vertical="top"/>
    </xf>
    <xf numFmtId="3" fontId="5" fillId="2" borderId="7" xfId="3" applyNumberFormat="1" applyFont="1" applyFill="1" applyBorder="1" applyAlignment="1">
      <alignment horizontal="right" vertical="top"/>
    </xf>
    <xf numFmtId="3" fontId="5" fillId="2" borderId="8" xfId="3" applyNumberFormat="1" applyFont="1" applyFill="1" applyBorder="1" applyAlignment="1">
      <alignment horizontal="right" vertical="top"/>
    </xf>
    <xf numFmtId="0" fontId="6" fillId="2" borderId="14" xfId="3" applyFont="1" applyFill="1" applyBorder="1" applyAlignment="1">
      <alignment horizontal="left" vertical="center" wrapText="1"/>
    </xf>
    <xf numFmtId="166" fontId="5" fillId="2" borderId="0" xfId="2" applyNumberFormat="1" applyFont="1" applyFill="1" applyBorder="1" applyAlignment="1">
      <alignment horizontal="right" vertical="top"/>
    </xf>
    <xf numFmtId="3" fontId="5" fillId="2" borderId="1" xfId="3" applyNumberFormat="1" applyFont="1" applyFill="1" applyBorder="1" applyAlignment="1">
      <alignment horizontal="right" vertical="top"/>
    </xf>
    <xf numFmtId="3" fontId="5" fillId="2" borderId="2" xfId="3" applyNumberFormat="1" applyFont="1" applyFill="1" applyBorder="1" applyAlignment="1">
      <alignment horizontal="right" vertical="top"/>
    </xf>
    <xf numFmtId="3" fontId="5" fillId="2" borderId="3" xfId="3" applyNumberFormat="1" applyFont="1" applyFill="1" applyBorder="1" applyAlignment="1">
      <alignment horizontal="right" vertical="top"/>
    </xf>
    <xf numFmtId="166" fontId="5" fillId="2" borderId="7" xfId="2" applyNumberFormat="1" applyFont="1" applyFill="1" applyBorder="1" applyAlignment="1">
      <alignment horizontal="right" vertical="top"/>
    </xf>
    <xf numFmtId="0" fontId="31" fillId="2" borderId="0" xfId="3" applyFont="1" applyFill="1"/>
    <xf numFmtId="0" fontId="17" fillId="2" borderId="19" xfId="0" applyFont="1" applyFill="1" applyBorder="1" applyAlignment="1">
      <alignment horizontal="left" wrapText="1"/>
    </xf>
    <xf numFmtId="0" fontId="17" fillId="2" borderId="20" xfId="0" applyFont="1" applyFill="1" applyBorder="1" applyAlignment="1">
      <alignment horizontal="left" wrapText="1"/>
    </xf>
    <xf numFmtId="0" fontId="6" fillId="2" borderId="23" xfId="21" applyFont="1" applyFill="1" applyBorder="1" applyAlignment="1">
      <alignment vertical="center"/>
      <protection locked="0"/>
    </xf>
    <xf numFmtId="0" fontId="6" fillId="2" borderId="22" xfId="21" applyFont="1" applyFill="1" applyBorder="1" applyAlignment="1">
      <alignment vertical="center"/>
      <protection locked="0"/>
    </xf>
    <xf numFmtId="0" fontId="6" fillId="2" borderId="40" xfId="21" applyFont="1" applyFill="1" applyBorder="1" applyAlignment="1">
      <alignment vertical="center"/>
      <protection locked="0"/>
    </xf>
    <xf numFmtId="0" fontId="6" fillId="2" borderId="0" xfId="21" applyFont="1" applyFill="1" applyBorder="1" applyAlignment="1">
      <alignment vertical="center"/>
      <protection locked="0"/>
    </xf>
    <xf numFmtId="0" fontId="33" fillId="2" borderId="0" xfId="0" applyFont="1" applyFill="1" applyBorder="1"/>
    <xf numFmtId="0" fontId="33" fillId="2" borderId="0" xfId="0" applyFont="1" applyFill="1"/>
    <xf numFmtId="0" fontId="17" fillId="2" borderId="19" xfId="0" applyFont="1" applyFill="1" applyBorder="1" applyAlignment="1">
      <alignment horizontal="left" vertical="top" wrapText="1"/>
    </xf>
    <xf numFmtId="0" fontId="17" fillId="2" borderId="20" xfId="0" applyFont="1" applyFill="1" applyBorder="1" applyAlignment="1">
      <alignment horizontal="left" vertical="top" wrapText="1"/>
    </xf>
    <xf numFmtId="0" fontId="7" fillId="2" borderId="18" xfId="4" applyFill="1" applyBorder="1" applyAlignment="1">
      <alignment horizontal="left" wrapText="1"/>
    </xf>
    <xf numFmtId="0" fontId="7" fillId="2" borderId="19" xfId="4" applyFill="1" applyBorder="1" applyAlignment="1">
      <alignment horizontal="left" wrapText="1"/>
    </xf>
    <xf numFmtId="0" fontId="7" fillId="0" borderId="19" xfId="4" applyFill="1" applyBorder="1"/>
    <xf numFmtId="0" fontId="7" fillId="0" borderId="20" xfId="4" applyFill="1" applyBorder="1"/>
    <xf numFmtId="0" fontId="17" fillId="3" borderId="1" xfId="0" applyFont="1" applyFill="1" applyBorder="1" applyAlignment="1">
      <alignment horizontal="left" vertical="top" wrapText="1"/>
    </xf>
    <xf numFmtId="0" fontId="17" fillId="3" borderId="2" xfId="0" applyFont="1" applyFill="1" applyBorder="1" applyAlignment="1">
      <alignment horizontal="left" vertical="top"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5" xfId="0" applyFont="1" applyFill="1" applyBorder="1" applyAlignment="1">
      <alignment horizontal="left" vertical="top" wrapText="1"/>
    </xf>
    <xf numFmtId="0" fontId="20" fillId="3" borderId="6" xfId="0" applyFont="1" applyFill="1" applyBorder="1" applyAlignment="1">
      <alignment horizontal="left" vertical="top" wrapText="1"/>
    </xf>
    <xf numFmtId="0" fontId="20" fillId="3" borderId="7" xfId="0" applyFont="1" applyFill="1" applyBorder="1" applyAlignment="1">
      <alignment horizontal="left" vertical="top" wrapText="1"/>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2" fillId="3" borderId="0" xfId="0" applyFont="1" applyFill="1" applyBorder="1" applyAlignment="1">
      <alignment vertical="top" wrapText="1"/>
    </xf>
    <xf numFmtId="0" fontId="2" fillId="4" borderId="0" xfId="0" applyFont="1" applyFill="1" applyBorder="1" applyAlignment="1">
      <alignment vertical="top" wrapText="1"/>
    </xf>
    <xf numFmtId="0" fontId="25" fillId="2" borderId="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3" fillId="2" borderId="15" xfId="0" applyFont="1" applyFill="1" applyBorder="1" applyAlignment="1">
      <alignment horizontal="center"/>
    </xf>
    <xf numFmtId="0" fontId="23" fillId="2" borderId="17" xfId="0" applyFont="1" applyFill="1" applyBorder="1" applyAlignment="1">
      <alignment horizontal="center"/>
    </xf>
    <xf numFmtId="0" fontId="19" fillId="2" borderId="15"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0" fillId="2" borderId="41" xfId="0" applyFont="1" applyFill="1" applyBorder="1"/>
    <xf numFmtId="166" fontId="0" fillId="2" borderId="41" xfId="0" applyNumberFormat="1" applyFont="1" applyFill="1" applyBorder="1"/>
    <xf numFmtId="3" fontId="0" fillId="2" borderId="41" xfId="0" applyNumberFormat="1" applyFont="1" applyFill="1" applyBorder="1"/>
    <xf numFmtId="3" fontId="16" fillId="2" borderId="41" xfId="3" applyNumberFormat="1" applyFont="1" applyFill="1" applyBorder="1" applyAlignment="1">
      <alignment horizontal="right" vertical="top"/>
    </xf>
    <xf numFmtId="0" fontId="16" fillId="2" borderId="41" xfId="3" applyNumberFormat="1" applyFont="1" applyFill="1" applyBorder="1" applyAlignment="1">
      <alignment horizontal="left" vertical="top"/>
    </xf>
    <xf numFmtId="1" fontId="0" fillId="2" borderId="41" xfId="0" applyNumberFormat="1" applyFont="1" applyFill="1" applyBorder="1"/>
    <xf numFmtId="0" fontId="16" fillId="2" borderId="42" xfId="3" applyNumberFormat="1" applyFont="1" applyFill="1" applyBorder="1" applyAlignment="1">
      <alignment horizontal="center" vertical="top"/>
    </xf>
    <xf numFmtId="0" fontId="16" fillId="2" borderId="10" xfId="3" applyNumberFormat="1" applyFont="1" applyFill="1" applyBorder="1" applyAlignment="1">
      <alignment horizontal="center" vertical="top"/>
    </xf>
    <xf numFmtId="0" fontId="16" fillId="2" borderId="43" xfId="3" applyNumberFormat="1" applyFont="1" applyFill="1" applyBorder="1" applyAlignment="1">
      <alignment horizontal="center" vertical="top"/>
    </xf>
    <xf numFmtId="0" fontId="2" fillId="10" borderId="41" xfId="0" applyFont="1" applyFill="1" applyBorder="1" applyAlignment="1">
      <alignment wrapText="1"/>
    </xf>
    <xf numFmtId="166" fontId="16" fillId="2" borderId="41" xfId="3" applyNumberFormat="1" applyFont="1" applyFill="1" applyBorder="1" applyAlignment="1">
      <alignment horizontal="right" vertical="center"/>
    </xf>
    <xf numFmtId="3" fontId="16" fillId="2" borderId="41" xfId="3" applyNumberFormat="1" applyFont="1" applyFill="1" applyBorder="1" applyAlignment="1">
      <alignment horizontal="right" vertical="center"/>
    </xf>
  </cellXfs>
  <cellStyles count="24">
    <cellStyle name="ANCLAS,REZONES Y SUS PARTES,DE FUNDICION,DE HIERRO O DE ACERO 2" xfId="13" xr:uid="{87CD69D6-6EF2-4D03-9CD9-1D6B351C5B48}"/>
    <cellStyle name="cells" xfId="16" xr:uid="{E1FCB47B-AF0A-4433-8010-6FEF4F8F3F21}"/>
    <cellStyle name="column field" xfId="17" xr:uid="{84931EB7-85EF-4175-95EF-D1CD79C52288}"/>
    <cellStyle name="Comma" xfId="1" builtinId="3"/>
    <cellStyle name="Comma 3" xfId="5" xr:uid="{F72CEEC0-0E45-46C6-A94D-DDA34C5AABFB}"/>
    <cellStyle name="field" xfId="18" xr:uid="{0A888A2A-C254-427F-88C4-9092F0F77074}"/>
    <cellStyle name="field names" xfId="19" xr:uid="{8EED1422-B122-4194-8813-50061BC27E85}"/>
    <cellStyle name="footer" xfId="20" xr:uid="{3EFB9EC3-01B3-4CFB-9A97-522A9E5BD8E6}"/>
    <cellStyle name="heading" xfId="21" xr:uid="{656AB1DB-A1C0-4ECA-9E3E-1BACD6280B9C}"/>
    <cellStyle name="Hyperlink" xfId="4" builtinId="8"/>
    <cellStyle name="Normal" xfId="0" builtinId="0"/>
    <cellStyle name="Normal 11" xfId="12" xr:uid="{7B6BFD38-90F7-4556-B69C-B263D8535B00}"/>
    <cellStyle name="Normal 2" xfId="3" xr:uid="{4CBA241F-930D-471B-824C-211748F9AD7C}"/>
    <cellStyle name="Normal 2 2" xfId="6" xr:uid="{831BED1B-4221-4B17-90C1-BF9DBE371F0A}"/>
    <cellStyle name="Normal 2 3" xfId="7" xr:uid="{A03039B2-C157-43FB-A56A-D6AE984E03AD}"/>
    <cellStyle name="Normal 2 4" xfId="10" xr:uid="{403AA5AB-2D60-4D98-801D-C90BDAAA3A27}"/>
    <cellStyle name="Normal 3" xfId="8" xr:uid="{9E1E4DFC-C391-4155-A665-167963170F1F}"/>
    <cellStyle name="Normal 4" xfId="11" xr:uid="{EE61C8A8-1809-483A-BA71-298838F3F2C1}"/>
    <cellStyle name="Normal 5" xfId="15" xr:uid="{30FD9D97-7977-492C-BBE1-3459807903B4}"/>
    <cellStyle name="Percent" xfId="2" builtinId="5"/>
    <cellStyle name="Percent 2" xfId="14" xr:uid="{23CFB9AF-2604-4667-984B-F2105A5CBAE6}"/>
    <cellStyle name="rowfield" xfId="22" xr:uid="{0E3CD922-F1AE-464E-BBEC-2A12694DC057}"/>
    <cellStyle name="style1587720972163" xfId="9" xr:uid="{0BAEAD8B-5428-457B-8D08-386AB669FE5C}"/>
    <cellStyle name="Test" xfId="23" xr:uid="{F9606B8C-DC9A-48CF-8850-407F042AFA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GB"/>
              <a:t>Households on UC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lineChart>
        <c:grouping val="standard"/>
        <c:varyColors val="0"/>
        <c:ser>
          <c:idx val="1"/>
          <c:order val="0"/>
          <c:tx>
            <c:strRef>
              <c:f>S4d!$B$6</c:f>
              <c:strCache>
                <c:ptCount val="1"/>
                <c:pt idx="0">
                  <c:v>Barnsley</c:v>
                </c:pt>
              </c:strCache>
            </c:strRef>
          </c:tx>
          <c:spPr>
            <a:ln w="22225" cap="rnd">
              <a:solidFill>
                <a:schemeClr val="accent2"/>
              </a:solidFill>
              <a:round/>
            </a:ln>
            <a:effectLst/>
          </c:spPr>
          <c:marker>
            <c:symbol val="none"/>
          </c:marker>
          <c:cat>
            <c:strRef>
              <c:f>S4d!$C$3:$O$3</c:f>
              <c:strCache>
                <c:ptCount val="13"/>
                <c:pt idx="0">
                  <c:v>February 2019 (r)</c:v>
                </c:pt>
                <c:pt idx="1">
                  <c:v>March 2019 (r)</c:v>
                </c:pt>
                <c:pt idx="2">
                  <c:v>April 2019 (r)</c:v>
                </c:pt>
                <c:pt idx="3">
                  <c:v>May 2019 (r)</c:v>
                </c:pt>
                <c:pt idx="4">
                  <c:v>June 2019 (r)</c:v>
                </c:pt>
                <c:pt idx="5">
                  <c:v>July 2019 (r)</c:v>
                </c:pt>
                <c:pt idx="6">
                  <c:v>August 2019 (r)</c:v>
                </c:pt>
                <c:pt idx="7">
                  <c:v>September 2019 (r)</c:v>
                </c:pt>
                <c:pt idx="8">
                  <c:v>October 2019 (r)</c:v>
                </c:pt>
                <c:pt idx="9">
                  <c:v>November 2019 (r)</c:v>
                </c:pt>
                <c:pt idx="10">
                  <c:v>December 2019 (p)</c:v>
                </c:pt>
                <c:pt idx="11">
                  <c:v>January 2020 (p)</c:v>
                </c:pt>
                <c:pt idx="12">
                  <c:v>February 2020 (p)</c:v>
                </c:pt>
              </c:strCache>
            </c:strRef>
          </c:cat>
          <c:val>
            <c:numRef>
              <c:f>S4d!$C$6:$O$6</c:f>
              <c:numCache>
                <c:formatCode>General</c:formatCode>
                <c:ptCount val="13"/>
                <c:pt idx="0">
                  <c:v>10184</c:v>
                </c:pt>
                <c:pt idx="1">
                  <c:v>10514</c:v>
                </c:pt>
                <c:pt idx="2">
                  <c:v>10823</c:v>
                </c:pt>
                <c:pt idx="3">
                  <c:v>11058</c:v>
                </c:pt>
                <c:pt idx="4">
                  <c:v>11347</c:v>
                </c:pt>
                <c:pt idx="5">
                  <c:v>11617</c:v>
                </c:pt>
                <c:pt idx="6">
                  <c:v>11897</c:v>
                </c:pt>
                <c:pt idx="7">
                  <c:v>12216</c:v>
                </c:pt>
                <c:pt idx="8">
                  <c:v>12460</c:v>
                </c:pt>
                <c:pt idx="9">
                  <c:v>12707</c:v>
                </c:pt>
                <c:pt idx="10">
                  <c:v>12903</c:v>
                </c:pt>
                <c:pt idx="11">
                  <c:v>13123</c:v>
                </c:pt>
                <c:pt idx="12">
                  <c:v>13652</c:v>
                </c:pt>
              </c:numCache>
            </c:numRef>
          </c:val>
          <c:smooth val="0"/>
          <c:extLst>
            <c:ext xmlns:c16="http://schemas.microsoft.com/office/drawing/2014/chart" uri="{C3380CC4-5D6E-409C-BE32-E72D297353CC}">
              <c16:uniqueId val="{00000001-9545-4C47-9071-3977ABCF8241}"/>
            </c:ext>
          </c:extLst>
        </c:ser>
        <c:ser>
          <c:idx val="2"/>
          <c:order val="1"/>
          <c:tx>
            <c:strRef>
              <c:f>S4d!$B$7</c:f>
              <c:strCache>
                <c:ptCount val="1"/>
                <c:pt idx="0">
                  <c:v>Doncaster</c:v>
                </c:pt>
              </c:strCache>
            </c:strRef>
          </c:tx>
          <c:spPr>
            <a:ln w="22225" cap="rnd">
              <a:solidFill>
                <a:schemeClr val="accent3"/>
              </a:solidFill>
              <a:round/>
            </a:ln>
            <a:effectLst/>
          </c:spPr>
          <c:marker>
            <c:symbol val="none"/>
          </c:marker>
          <c:cat>
            <c:strRef>
              <c:f>S4d!$C$3:$O$3</c:f>
              <c:strCache>
                <c:ptCount val="13"/>
                <c:pt idx="0">
                  <c:v>February 2019 (r)</c:v>
                </c:pt>
                <c:pt idx="1">
                  <c:v>March 2019 (r)</c:v>
                </c:pt>
                <c:pt idx="2">
                  <c:v>April 2019 (r)</c:v>
                </c:pt>
                <c:pt idx="3">
                  <c:v>May 2019 (r)</c:v>
                </c:pt>
                <c:pt idx="4">
                  <c:v>June 2019 (r)</c:v>
                </c:pt>
                <c:pt idx="5">
                  <c:v>July 2019 (r)</c:v>
                </c:pt>
                <c:pt idx="6">
                  <c:v>August 2019 (r)</c:v>
                </c:pt>
                <c:pt idx="7">
                  <c:v>September 2019 (r)</c:v>
                </c:pt>
                <c:pt idx="8">
                  <c:v>October 2019 (r)</c:v>
                </c:pt>
                <c:pt idx="9">
                  <c:v>November 2019 (r)</c:v>
                </c:pt>
                <c:pt idx="10">
                  <c:v>December 2019 (p)</c:v>
                </c:pt>
                <c:pt idx="11">
                  <c:v>January 2020 (p)</c:v>
                </c:pt>
                <c:pt idx="12">
                  <c:v>February 2020 (p)</c:v>
                </c:pt>
              </c:strCache>
            </c:strRef>
          </c:cat>
          <c:val>
            <c:numRef>
              <c:f>S4d!$C$7:$O$7</c:f>
              <c:numCache>
                <c:formatCode>General</c:formatCode>
                <c:ptCount val="13"/>
                <c:pt idx="0">
                  <c:v>12750</c:v>
                </c:pt>
                <c:pt idx="1">
                  <c:v>13158</c:v>
                </c:pt>
                <c:pt idx="2">
                  <c:v>13615</c:v>
                </c:pt>
                <c:pt idx="3">
                  <c:v>13789</c:v>
                </c:pt>
                <c:pt idx="4">
                  <c:v>14200</c:v>
                </c:pt>
                <c:pt idx="5">
                  <c:v>14621</c:v>
                </c:pt>
                <c:pt idx="6">
                  <c:v>14988</c:v>
                </c:pt>
                <c:pt idx="7">
                  <c:v>15515</c:v>
                </c:pt>
                <c:pt idx="8">
                  <c:v>15928</c:v>
                </c:pt>
                <c:pt idx="9">
                  <c:v>16253</c:v>
                </c:pt>
                <c:pt idx="10">
                  <c:v>16577</c:v>
                </c:pt>
                <c:pt idx="11">
                  <c:v>16931</c:v>
                </c:pt>
                <c:pt idx="12">
                  <c:v>17737</c:v>
                </c:pt>
              </c:numCache>
            </c:numRef>
          </c:val>
          <c:smooth val="0"/>
          <c:extLst>
            <c:ext xmlns:c16="http://schemas.microsoft.com/office/drawing/2014/chart" uri="{C3380CC4-5D6E-409C-BE32-E72D297353CC}">
              <c16:uniqueId val="{00000002-9545-4C47-9071-3977ABCF8241}"/>
            </c:ext>
          </c:extLst>
        </c:ser>
        <c:ser>
          <c:idx val="3"/>
          <c:order val="2"/>
          <c:tx>
            <c:strRef>
              <c:f>S4d!$B$8</c:f>
              <c:strCache>
                <c:ptCount val="1"/>
                <c:pt idx="0">
                  <c:v>Rotherham</c:v>
                </c:pt>
              </c:strCache>
            </c:strRef>
          </c:tx>
          <c:spPr>
            <a:ln w="22225" cap="rnd">
              <a:solidFill>
                <a:schemeClr val="accent4"/>
              </a:solidFill>
              <a:round/>
            </a:ln>
            <a:effectLst/>
          </c:spPr>
          <c:marker>
            <c:symbol val="none"/>
          </c:marker>
          <c:cat>
            <c:strRef>
              <c:f>S4d!$C$3:$O$3</c:f>
              <c:strCache>
                <c:ptCount val="13"/>
                <c:pt idx="0">
                  <c:v>February 2019 (r)</c:v>
                </c:pt>
                <c:pt idx="1">
                  <c:v>March 2019 (r)</c:v>
                </c:pt>
                <c:pt idx="2">
                  <c:v>April 2019 (r)</c:v>
                </c:pt>
                <c:pt idx="3">
                  <c:v>May 2019 (r)</c:v>
                </c:pt>
                <c:pt idx="4">
                  <c:v>June 2019 (r)</c:v>
                </c:pt>
                <c:pt idx="5">
                  <c:v>July 2019 (r)</c:v>
                </c:pt>
                <c:pt idx="6">
                  <c:v>August 2019 (r)</c:v>
                </c:pt>
                <c:pt idx="7">
                  <c:v>September 2019 (r)</c:v>
                </c:pt>
                <c:pt idx="8">
                  <c:v>October 2019 (r)</c:v>
                </c:pt>
                <c:pt idx="9">
                  <c:v>November 2019 (r)</c:v>
                </c:pt>
                <c:pt idx="10">
                  <c:v>December 2019 (p)</c:v>
                </c:pt>
                <c:pt idx="11">
                  <c:v>January 2020 (p)</c:v>
                </c:pt>
                <c:pt idx="12">
                  <c:v>February 2020 (p)</c:v>
                </c:pt>
              </c:strCache>
            </c:strRef>
          </c:cat>
          <c:val>
            <c:numRef>
              <c:f>S4d!$C$8:$O$8</c:f>
              <c:numCache>
                <c:formatCode>General</c:formatCode>
                <c:ptCount val="13"/>
                <c:pt idx="0">
                  <c:v>7145</c:v>
                </c:pt>
                <c:pt idx="1">
                  <c:v>7658</c:v>
                </c:pt>
                <c:pt idx="2">
                  <c:v>8171</c:v>
                </c:pt>
                <c:pt idx="3">
                  <c:v>8501</c:v>
                </c:pt>
                <c:pt idx="4">
                  <c:v>8921</c:v>
                </c:pt>
                <c:pt idx="5">
                  <c:v>9448</c:v>
                </c:pt>
                <c:pt idx="6">
                  <c:v>9921</c:v>
                </c:pt>
                <c:pt idx="7">
                  <c:v>10478</c:v>
                </c:pt>
                <c:pt idx="8">
                  <c:v>10860</c:v>
                </c:pt>
                <c:pt idx="9">
                  <c:v>11241</c:v>
                </c:pt>
                <c:pt idx="10">
                  <c:v>11543</c:v>
                </c:pt>
                <c:pt idx="11">
                  <c:v>11786</c:v>
                </c:pt>
                <c:pt idx="12">
                  <c:v>12397</c:v>
                </c:pt>
              </c:numCache>
            </c:numRef>
          </c:val>
          <c:smooth val="0"/>
          <c:extLst>
            <c:ext xmlns:c16="http://schemas.microsoft.com/office/drawing/2014/chart" uri="{C3380CC4-5D6E-409C-BE32-E72D297353CC}">
              <c16:uniqueId val="{00000003-9545-4C47-9071-3977ABCF8241}"/>
            </c:ext>
          </c:extLst>
        </c:ser>
        <c:ser>
          <c:idx val="4"/>
          <c:order val="3"/>
          <c:tx>
            <c:strRef>
              <c:f>S4d!$B$9</c:f>
              <c:strCache>
                <c:ptCount val="1"/>
                <c:pt idx="0">
                  <c:v>Sheffield</c:v>
                </c:pt>
              </c:strCache>
            </c:strRef>
          </c:tx>
          <c:spPr>
            <a:ln w="22225" cap="rnd">
              <a:solidFill>
                <a:schemeClr val="accent5"/>
              </a:solidFill>
              <a:round/>
            </a:ln>
            <a:effectLst/>
          </c:spPr>
          <c:marker>
            <c:symbol val="none"/>
          </c:marker>
          <c:cat>
            <c:strRef>
              <c:f>S4d!$C$3:$O$3</c:f>
              <c:strCache>
                <c:ptCount val="13"/>
                <c:pt idx="0">
                  <c:v>February 2019 (r)</c:v>
                </c:pt>
                <c:pt idx="1">
                  <c:v>March 2019 (r)</c:v>
                </c:pt>
                <c:pt idx="2">
                  <c:v>April 2019 (r)</c:v>
                </c:pt>
                <c:pt idx="3">
                  <c:v>May 2019 (r)</c:v>
                </c:pt>
                <c:pt idx="4">
                  <c:v>June 2019 (r)</c:v>
                </c:pt>
                <c:pt idx="5">
                  <c:v>July 2019 (r)</c:v>
                </c:pt>
                <c:pt idx="6">
                  <c:v>August 2019 (r)</c:v>
                </c:pt>
                <c:pt idx="7">
                  <c:v>September 2019 (r)</c:v>
                </c:pt>
                <c:pt idx="8">
                  <c:v>October 2019 (r)</c:v>
                </c:pt>
                <c:pt idx="9">
                  <c:v>November 2019 (r)</c:v>
                </c:pt>
                <c:pt idx="10">
                  <c:v>December 2019 (p)</c:v>
                </c:pt>
                <c:pt idx="11">
                  <c:v>January 2020 (p)</c:v>
                </c:pt>
                <c:pt idx="12">
                  <c:v>February 2020 (p)</c:v>
                </c:pt>
              </c:strCache>
            </c:strRef>
          </c:cat>
          <c:val>
            <c:numRef>
              <c:f>S4d!$C$9:$O$9</c:f>
              <c:numCache>
                <c:formatCode>General</c:formatCode>
                <c:ptCount val="13"/>
                <c:pt idx="0">
                  <c:v>6744</c:v>
                </c:pt>
                <c:pt idx="1">
                  <c:v>8142</c:v>
                </c:pt>
                <c:pt idx="2">
                  <c:v>9476</c:v>
                </c:pt>
                <c:pt idx="3">
                  <c:v>10386</c:v>
                </c:pt>
                <c:pt idx="4">
                  <c:v>11694</c:v>
                </c:pt>
                <c:pt idx="5">
                  <c:v>12778</c:v>
                </c:pt>
                <c:pt idx="6">
                  <c:v>13815</c:v>
                </c:pt>
                <c:pt idx="7">
                  <c:v>15121</c:v>
                </c:pt>
                <c:pt idx="8">
                  <c:v>16087</c:v>
                </c:pt>
                <c:pt idx="9">
                  <c:v>17071</c:v>
                </c:pt>
                <c:pt idx="10">
                  <c:v>17720</c:v>
                </c:pt>
                <c:pt idx="11">
                  <c:v>18324</c:v>
                </c:pt>
                <c:pt idx="12">
                  <c:v>19593</c:v>
                </c:pt>
              </c:numCache>
            </c:numRef>
          </c:val>
          <c:smooth val="0"/>
          <c:extLst>
            <c:ext xmlns:c16="http://schemas.microsoft.com/office/drawing/2014/chart" uri="{C3380CC4-5D6E-409C-BE32-E72D297353CC}">
              <c16:uniqueId val="{00000004-9545-4C47-9071-3977ABCF8241}"/>
            </c:ext>
          </c:extLst>
        </c:ser>
        <c:dLbls>
          <c:showLegendKey val="0"/>
          <c:showVal val="0"/>
          <c:showCatName val="0"/>
          <c:showSerName val="0"/>
          <c:showPercent val="0"/>
          <c:showBubbleSize val="0"/>
        </c:dLbls>
        <c:smooth val="0"/>
        <c:axId val="948372880"/>
        <c:axId val="948381080"/>
      </c:lineChart>
      <c:catAx>
        <c:axId val="948372880"/>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948381080"/>
        <c:crosses val="autoZero"/>
        <c:auto val="1"/>
        <c:lblAlgn val="ctr"/>
        <c:lblOffset val="100"/>
        <c:noMultiLvlLbl val="0"/>
      </c:catAx>
      <c:valAx>
        <c:axId val="948381080"/>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9483728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Claims for Universal Credit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lineChart>
        <c:grouping val="standard"/>
        <c:varyColors val="0"/>
        <c:ser>
          <c:idx val="2"/>
          <c:order val="0"/>
          <c:tx>
            <c:strRef>
              <c:f>S4d!$B$20</c:f>
              <c:strCache>
                <c:ptCount val="1"/>
                <c:pt idx="0">
                  <c:v>Total</c:v>
                </c:pt>
              </c:strCache>
            </c:strRef>
          </c:tx>
          <c:spPr>
            <a:ln w="2222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S4d!$C$17:$J$17</c:f>
              <c:strCache>
                <c:ptCount val="8"/>
                <c:pt idx="0">
                  <c:v>February 20, 2020 p</c:v>
                </c:pt>
                <c:pt idx="1">
                  <c:v>February 27, 2020 p</c:v>
                </c:pt>
                <c:pt idx="2">
                  <c:v>March 5, 2020 p</c:v>
                </c:pt>
                <c:pt idx="3">
                  <c:v>March 12, 2020 p</c:v>
                </c:pt>
                <c:pt idx="4">
                  <c:v>March 19, 2020 p</c:v>
                </c:pt>
                <c:pt idx="5">
                  <c:v>March 26, 2020 p</c:v>
                </c:pt>
                <c:pt idx="6">
                  <c:v>April 2, 2020 p</c:v>
                </c:pt>
                <c:pt idx="7">
                  <c:v>April 9, 2020 p</c:v>
                </c:pt>
              </c:strCache>
            </c:strRef>
          </c:cat>
          <c:val>
            <c:numRef>
              <c:f>S4d!$C$20:$J$20</c:f>
              <c:numCache>
                <c:formatCode>_-* #,##0_-;\-* #,##0_-;_-* "-"??_-;_-@_-</c:formatCode>
                <c:ptCount val="8"/>
                <c:pt idx="0">
                  <c:v>1221</c:v>
                </c:pt>
                <c:pt idx="1">
                  <c:v>1244</c:v>
                </c:pt>
                <c:pt idx="2">
                  <c:v>1344</c:v>
                </c:pt>
                <c:pt idx="3">
                  <c:v>1261</c:v>
                </c:pt>
                <c:pt idx="4">
                  <c:v>3358</c:v>
                </c:pt>
                <c:pt idx="5">
                  <c:v>13310</c:v>
                </c:pt>
                <c:pt idx="6">
                  <c:v>17033</c:v>
                </c:pt>
                <c:pt idx="7">
                  <c:v>7728</c:v>
                </c:pt>
              </c:numCache>
            </c:numRef>
          </c:val>
          <c:smooth val="0"/>
          <c:extLst>
            <c:ext xmlns:c16="http://schemas.microsoft.com/office/drawing/2014/chart" uri="{C3380CC4-5D6E-409C-BE32-E72D297353CC}">
              <c16:uniqueId val="{00000002-225B-434F-9167-74BB9556BE39}"/>
            </c:ext>
          </c:extLst>
        </c:ser>
        <c:dLbls>
          <c:dLblPos val="ctr"/>
          <c:showLegendKey val="0"/>
          <c:showVal val="1"/>
          <c:showCatName val="0"/>
          <c:showSerName val="0"/>
          <c:showPercent val="0"/>
          <c:showBubbleSize val="0"/>
        </c:dLbls>
        <c:smooth val="0"/>
        <c:axId val="1008858640"/>
        <c:axId val="1008859296"/>
      </c:lineChart>
      <c:catAx>
        <c:axId val="1008858640"/>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1008859296"/>
        <c:crosses val="autoZero"/>
        <c:auto val="1"/>
        <c:lblAlgn val="ctr"/>
        <c:lblOffset val="100"/>
        <c:noMultiLvlLbl val="0"/>
      </c:catAx>
      <c:valAx>
        <c:axId val="1008859296"/>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0088586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Real GDP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'S6'!$C$4</c:f>
              <c:strCache>
                <c:ptCount val="1"/>
                <c:pt idx="0">
                  <c:v>Budget 2020 forecast</c:v>
                </c:pt>
              </c:strCache>
            </c:strRef>
          </c:tx>
          <c:spPr>
            <a:ln w="28575" cap="rnd">
              <a:solidFill>
                <a:schemeClr val="accent1"/>
              </a:solidFill>
              <a:round/>
            </a:ln>
            <a:effectLst/>
          </c:spPr>
          <c:marker>
            <c:symbol val="none"/>
          </c:marker>
          <c:cat>
            <c:strRef>
              <c:f>'S6'!$B$5:$B$17</c:f>
              <c:strCache>
                <c:ptCount val="13"/>
                <c:pt idx="0">
                  <c:v>2018
Q4</c:v>
                </c:pt>
                <c:pt idx="1">
                  <c:v>Q1
2019</c:v>
                </c:pt>
                <c:pt idx="2">
                  <c:v>Q2</c:v>
                </c:pt>
                <c:pt idx="3">
                  <c:v>Q3</c:v>
                </c:pt>
                <c:pt idx="4">
                  <c:v>Q4</c:v>
                </c:pt>
                <c:pt idx="5">
                  <c:v>Q1
2020</c:v>
                </c:pt>
                <c:pt idx="6">
                  <c:v>Q2</c:v>
                </c:pt>
                <c:pt idx="7">
                  <c:v>Q3</c:v>
                </c:pt>
                <c:pt idx="8">
                  <c:v>Q4</c:v>
                </c:pt>
                <c:pt idx="9">
                  <c:v>Q1
2021</c:v>
                </c:pt>
                <c:pt idx="10">
                  <c:v>Q2</c:v>
                </c:pt>
                <c:pt idx="11">
                  <c:v>Q3</c:v>
                </c:pt>
                <c:pt idx="12">
                  <c:v>Q4</c:v>
                </c:pt>
              </c:strCache>
            </c:strRef>
          </c:cat>
          <c:val>
            <c:numRef>
              <c:f>'S6'!$C$5:$C$17</c:f>
              <c:numCache>
                <c:formatCode>0.0</c:formatCode>
                <c:ptCount val="13"/>
                <c:pt idx="5">
                  <c:v>0.19999419448612343</c:v>
                </c:pt>
                <c:pt idx="6">
                  <c:v>0.35000217494810215</c:v>
                </c:pt>
                <c:pt idx="7">
                  <c:v>0.45000041255333656</c:v>
                </c:pt>
                <c:pt idx="8">
                  <c:v>0.51000129802595495</c:v>
                </c:pt>
                <c:pt idx="9">
                  <c:v>0.45438178650188377</c:v>
                </c:pt>
                <c:pt idx="10">
                  <c:v>0.40660802280314101</c:v>
                </c:pt>
                <c:pt idx="11">
                  <c:v>0.39749074096108927</c:v>
                </c:pt>
                <c:pt idx="12">
                  <c:v>0.38752820554492473</c:v>
                </c:pt>
              </c:numCache>
            </c:numRef>
          </c:val>
          <c:smooth val="0"/>
          <c:extLst>
            <c:ext xmlns:c16="http://schemas.microsoft.com/office/drawing/2014/chart" uri="{C3380CC4-5D6E-409C-BE32-E72D297353CC}">
              <c16:uniqueId val="{00000000-4AFB-44A0-997B-13F1D0A0594B}"/>
            </c:ext>
          </c:extLst>
        </c:ser>
        <c:ser>
          <c:idx val="1"/>
          <c:order val="1"/>
          <c:tx>
            <c:strRef>
              <c:f>'S6'!$D$4</c:f>
              <c:strCache>
                <c:ptCount val="1"/>
                <c:pt idx="0">
                  <c:v>Reference scenario</c:v>
                </c:pt>
              </c:strCache>
            </c:strRef>
          </c:tx>
          <c:spPr>
            <a:ln w="28575" cap="rnd">
              <a:solidFill>
                <a:schemeClr val="accent2"/>
              </a:solidFill>
              <a:round/>
            </a:ln>
            <a:effectLst/>
          </c:spPr>
          <c:marker>
            <c:symbol val="none"/>
          </c:marker>
          <c:cat>
            <c:strRef>
              <c:f>'S6'!$B$5:$B$17</c:f>
              <c:strCache>
                <c:ptCount val="13"/>
                <c:pt idx="0">
                  <c:v>2018
Q4</c:v>
                </c:pt>
                <c:pt idx="1">
                  <c:v>Q1
2019</c:v>
                </c:pt>
                <c:pt idx="2">
                  <c:v>Q2</c:v>
                </c:pt>
                <c:pt idx="3">
                  <c:v>Q3</c:v>
                </c:pt>
                <c:pt idx="4">
                  <c:v>Q4</c:v>
                </c:pt>
                <c:pt idx="5">
                  <c:v>Q1
2020</c:v>
                </c:pt>
                <c:pt idx="6">
                  <c:v>Q2</c:v>
                </c:pt>
                <c:pt idx="7">
                  <c:v>Q3</c:v>
                </c:pt>
                <c:pt idx="8">
                  <c:v>Q4</c:v>
                </c:pt>
                <c:pt idx="9">
                  <c:v>Q1
2021</c:v>
                </c:pt>
                <c:pt idx="10">
                  <c:v>Q2</c:v>
                </c:pt>
                <c:pt idx="11">
                  <c:v>Q3</c:v>
                </c:pt>
                <c:pt idx="12">
                  <c:v>Q4</c:v>
                </c:pt>
              </c:strCache>
            </c:strRef>
          </c:cat>
          <c:val>
            <c:numRef>
              <c:f>'S6'!$D$5:$D$17</c:f>
              <c:numCache>
                <c:formatCode>0.0</c:formatCode>
                <c:ptCount val="13"/>
                <c:pt idx="0">
                  <c:v>0.21410791270895402</c:v>
                </c:pt>
                <c:pt idx="1">
                  <c:v>0.64114440996186772</c:v>
                </c:pt>
                <c:pt idx="2">
                  <c:v>-0.10835004928489411</c:v>
                </c:pt>
                <c:pt idx="3">
                  <c:v>0.49338347798875759</c:v>
                </c:pt>
                <c:pt idx="4">
                  <c:v>2.3879433694462548E-2</c:v>
                </c:pt>
                <c:pt idx="5">
                  <c:v>0.20013336666666603</c:v>
                </c:pt>
                <c:pt idx="6">
                  <c:v>-35.088914949246387</c:v>
                </c:pt>
                <c:pt idx="7">
                  <c:v>27.028445851591098</c:v>
                </c:pt>
                <c:pt idx="8">
                  <c:v>21.277475033559632</c:v>
                </c:pt>
                <c:pt idx="9">
                  <c:v>1.7759223424652859</c:v>
                </c:pt>
                <c:pt idx="10">
                  <c:v>0.40659009313552819</c:v>
                </c:pt>
                <c:pt idx="11">
                  <c:v>0.39748267191919151</c:v>
                </c:pt>
                <c:pt idx="12">
                  <c:v>0.38754865259031934</c:v>
                </c:pt>
              </c:numCache>
            </c:numRef>
          </c:val>
          <c:smooth val="0"/>
          <c:extLst>
            <c:ext xmlns:c16="http://schemas.microsoft.com/office/drawing/2014/chart" uri="{C3380CC4-5D6E-409C-BE32-E72D297353CC}">
              <c16:uniqueId val="{00000001-4AFB-44A0-997B-13F1D0A0594B}"/>
            </c:ext>
          </c:extLst>
        </c:ser>
        <c:dLbls>
          <c:showLegendKey val="0"/>
          <c:showVal val="0"/>
          <c:showCatName val="0"/>
          <c:showSerName val="0"/>
          <c:showPercent val="0"/>
          <c:showBubbleSize val="0"/>
        </c:dLbls>
        <c:smooth val="0"/>
        <c:axId val="948356480"/>
        <c:axId val="948363696"/>
      </c:lineChart>
      <c:catAx>
        <c:axId val="94835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363696"/>
        <c:crosses val="autoZero"/>
        <c:auto val="1"/>
        <c:lblAlgn val="ctr"/>
        <c:lblOffset val="100"/>
        <c:noMultiLvlLbl val="0"/>
      </c:catAx>
      <c:valAx>
        <c:axId val="948363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356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Unemployment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'S6'!$F$4</c:f>
              <c:strCache>
                <c:ptCount val="1"/>
                <c:pt idx="0">
                  <c:v>Budget 2020 forecast</c:v>
                </c:pt>
              </c:strCache>
            </c:strRef>
          </c:tx>
          <c:spPr>
            <a:ln w="28575" cap="rnd">
              <a:solidFill>
                <a:schemeClr val="accent1"/>
              </a:solidFill>
              <a:round/>
            </a:ln>
            <a:effectLst/>
          </c:spPr>
          <c:marker>
            <c:symbol val="none"/>
          </c:marker>
          <c:cat>
            <c:strRef>
              <c:f>'S6'!$B$5:$B$17</c:f>
              <c:strCache>
                <c:ptCount val="13"/>
                <c:pt idx="0">
                  <c:v>2018
Q4</c:v>
                </c:pt>
                <c:pt idx="1">
                  <c:v>Q1
2019</c:v>
                </c:pt>
                <c:pt idx="2">
                  <c:v>Q2</c:v>
                </c:pt>
                <c:pt idx="3">
                  <c:v>Q3</c:v>
                </c:pt>
                <c:pt idx="4">
                  <c:v>Q4</c:v>
                </c:pt>
                <c:pt idx="5">
                  <c:v>Q1
2020</c:v>
                </c:pt>
                <c:pt idx="6">
                  <c:v>Q2</c:v>
                </c:pt>
                <c:pt idx="7">
                  <c:v>Q3</c:v>
                </c:pt>
                <c:pt idx="8">
                  <c:v>Q4</c:v>
                </c:pt>
                <c:pt idx="9">
                  <c:v>Q1
2021</c:v>
                </c:pt>
                <c:pt idx="10">
                  <c:v>Q2</c:v>
                </c:pt>
                <c:pt idx="11">
                  <c:v>Q3</c:v>
                </c:pt>
                <c:pt idx="12">
                  <c:v>Q4</c:v>
                </c:pt>
              </c:strCache>
            </c:strRef>
          </c:cat>
          <c:val>
            <c:numRef>
              <c:f>'S6'!$F$5:$F$17</c:f>
              <c:numCache>
                <c:formatCode>0.0</c:formatCode>
                <c:ptCount val="13"/>
                <c:pt idx="5">
                  <c:v>3.8000303072329276</c:v>
                </c:pt>
                <c:pt idx="6">
                  <c:v>3.8333563428022863</c:v>
                </c:pt>
                <c:pt idx="7">
                  <c:v>3.8566893044176362</c:v>
                </c:pt>
                <c:pt idx="8">
                  <c:v>3.8565885877396147</c:v>
                </c:pt>
                <c:pt idx="9">
                  <c:v>3.814855135646174</c:v>
                </c:pt>
                <c:pt idx="10">
                  <c:v>3.8255954431336425</c:v>
                </c:pt>
                <c:pt idx="11">
                  <c:v>3.8435519280140635</c:v>
                </c:pt>
                <c:pt idx="12">
                  <c:v>3.8648027941077423</c:v>
                </c:pt>
              </c:numCache>
            </c:numRef>
          </c:val>
          <c:smooth val="0"/>
          <c:extLst>
            <c:ext xmlns:c16="http://schemas.microsoft.com/office/drawing/2014/chart" uri="{C3380CC4-5D6E-409C-BE32-E72D297353CC}">
              <c16:uniqueId val="{00000000-88ED-4273-859B-4A67E5640214}"/>
            </c:ext>
          </c:extLst>
        </c:ser>
        <c:ser>
          <c:idx val="1"/>
          <c:order val="1"/>
          <c:tx>
            <c:strRef>
              <c:f>'S6'!$G$4</c:f>
              <c:strCache>
                <c:ptCount val="1"/>
                <c:pt idx="0">
                  <c:v>Reference scenario</c:v>
                </c:pt>
              </c:strCache>
            </c:strRef>
          </c:tx>
          <c:spPr>
            <a:ln w="28575" cap="rnd">
              <a:solidFill>
                <a:schemeClr val="accent2"/>
              </a:solidFill>
              <a:round/>
            </a:ln>
            <a:effectLst/>
          </c:spPr>
          <c:marker>
            <c:symbol val="none"/>
          </c:marker>
          <c:cat>
            <c:strRef>
              <c:f>'S6'!$B$5:$B$17</c:f>
              <c:strCache>
                <c:ptCount val="13"/>
                <c:pt idx="0">
                  <c:v>2018
Q4</c:v>
                </c:pt>
                <c:pt idx="1">
                  <c:v>Q1
2019</c:v>
                </c:pt>
                <c:pt idx="2">
                  <c:v>Q2</c:v>
                </c:pt>
                <c:pt idx="3">
                  <c:v>Q3</c:v>
                </c:pt>
                <c:pt idx="4">
                  <c:v>Q4</c:v>
                </c:pt>
                <c:pt idx="5">
                  <c:v>Q1
2020</c:v>
                </c:pt>
                <c:pt idx="6">
                  <c:v>Q2</c:v>
                </c:pt>
                <c:pt idx="7">
                  <c:v>Q3</c:v>
                </c:pt>
                <c:pt idx="8">
                  <c:v>Q4</c:v>
                </c:pt>
                <c:pt idx="9">
                  <c:v>Q1
2021</c:v>
                </c:pt>
                <c:pt idx="10">
                  <c:v>Q2</c:v>
                </c:pt>
                <c:pt idx="11">
                  <c:v>Q3</c:v>
                </c:pt>
                <c:pt idx="12">
                  <c:v>Q4</c:v>
                </c:pt>
              </c:strCache>
            </c:strRef>
          </c:cat>
          <c:val>
            <c:numRef>
              <c:f>'S6'!$G$5:$G$17</c:f>
              <c:numCache>
                <c:formatCode>0.0</c:formatCode>
                <c:ptCount val="13"/>
                <c:pt idx="0">
                  <c:v>4.013545347467609</c:v>
                </c:pt>
                <c:pt idx="1">
                  <c:v>3.8182085600823652</c:v>
                </c:pt>
                <c:pt idx="2">
                  <c:v>3.8927943760984185</c:v>
                </c:pt>
                <c:pt idx="3">
                  <c:v>3.8345224463431107</c:v>
                </c:pt>
                <c:pt idx="4">
                  <c:v>3.7692847124824689</c:v>
                </c:pt>
                <c:pt idx="5">
                  <c:v>3.800000000000006</c:v>
                </c:pt>
                <c:pt idx="6">
                  <c:v>10.000000000000005</c:v>
                </c:pt>
                <c:pt idx="7">
                  <c:v>8.5000000000000053</c:v>
                </c:pt>
                <c:pt idx="8">
                  <c:v>7.0000000000000062</c:v>
                </c:pt>
                <c:pt idx="9">
                  <c:v>6.6124279496846547</c:v>
                </c:pt>
                <c:pt idx="10">
                  <c:v>6.2356251301385317</c:v>
                </c:pt>
                <c:pt idx="11">
                  <c:v>5.8588223105924113</c:v>
                </c:pt>
                <c:pt idx="12">
                  <c:v>5.4820194910462892</c:v>
                </c:pt>
              </c:numCache>
            </c:numRef>
          </c:val>
          <c:smooth val="0"/>
          <c:extLst>
            <c:ext xmlns:c16="http://schemas.microsoft.com/office/drawing/2014/chart" uri="{C3380CC4-5D6E-409C-BE32-E72D297353CC}">
              <c16:uniqueId val="{00000001-88ED-4273-859B-4A67E5640214}"/>
            </c:ext>
          </c:extLst>
        </c:ser>
        <c:dLbls>
          <c:showLegendKey val="0"/>
          <c:showVal val="0"/>
          <c:showCatName val="0"/>
          <c:showSerName val="0"/>
          <c:showPercent val="0"/>
          <c:showBubbleSize val="0"/>
        </c:dLbls>
        <c:smooth val="0"/>
        <c:axId val="948356480"/>
        <c:axId val="948363696"/>
      </c:lineChart>
      <c:catAx>
        <c:axId val="94835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363696"/>
        <c:crosses val="autoZero"/>
        <c:auto val="1"/>
        <c:lblAlgn val="ctr"/>
        <c:lblOffset val="100"/>
        <c:noMultiLvlLbl val="0"/>
      </c:catAx>
      <c:valAx>
        <c:axId val="948363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356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sheffex.com/sheffield-city-region/" TargetMode="External"/><Relationship Id="rId2" Type="http://schemas.openxmlformats.org/officeDocument/2006/relationships/image" Target="../media/image1.png"/><Relationship Id="rId1" Type="http://schemas.openxmlformats.org/officeDocument/2006/relationships/hyperlink" Target="https://sheffieldcityregion.org.uk/"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0</xdr:row>
      <xdr:rowOff>142876</xdr:rowOff>
    </xdr:from>
    <xdr:to>
      <xdr:col>4</xdr:col>
      <xdr:colOff>2733675</xdr:colOff>
      <xdr:row>6</xdr:row>
      <xdr:rowOff>335749</xdr:rowOff>
    </xdr:to>
    <xdr:pic>
      <xdr:nvPicPr>
        <xdr:cNvPr id="2" name="Picture 1">
          <a:hlinkClick xmlns:r="http://schemas.openxmlformats.org/officeDocument/2006/relationships" r:id="rId1"/>
          <a:extLst>
            <a:ext uri="{FF2B5EF4-FFF2-40B4-BE49-F238E27FC236}">
              <a16:creationId xmlns:a16="http://schemas.microsoft.com/office/drawing/2014/main" id="{E60B7B81-8ECF-42F1-9FB8-38CD31E5BE6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837473B0-CC2E-450A-ABE3-18F120FF3D39}">
              <a1611:picAttrSrcUrl xmlns:a1611="http://schemas.microsoft.com/office/drawing/2016/11/main" r:id="rId3"/>
            </a:ext>
          </a:extLst>
        </a:blip>
        <a:srcRect t="18801" b="19636"/>
        <a:stretch/>
      </xdr:blipFill>
      <xdr:spPr>
        <a:xfrm>
          <a:off x="8543925" y="142876"/>
          <a:ext cx="2305050" cy="1526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300879</xdr:colOff>
      <xdr:row>0</xdr:row>
      <xdr:rowOff>138671</xdr:rowOff>
    </xdr:from>
    <xdr:to>
      <xdr:col>24</xdr:col>
      <xdr:colOff>243729</xdr:colOff>
      <xdr:row>16</xdr:row>
      <xdr:rowOff>0</xdr:rowOff>
    </xdr:to>
    <xdr:graphicFrame macro="">
      <xdr:nvGraphicFramePr>
        <xdr:cNvPr id="2" name="Chart 1">
          <a:extLst>
            <a:ext uri="{FF2B5EF4-FFF2-40B4-BE49-F238E27FC236}">
              <a16:creationId xmlns:a16="http://schemas.microsoft.com/office/drawing/2014/main" id="{E8F7595E-91EE-4C5D-8357-91D1A15B0D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140073</xdr:colOff>
      <xdr:row>17</xdr:row>
      <xdr:rowOff>1120</xdr:rowOff>
    </xdr:from>
    <xdr:to>
      <xdr:col>21</xdr:col>
      <xdr:colOff>277091</xdr:colOff>
      <xdr:row>36</xdr:row>
      <xdr:rowOff>86591</xdr:rowOff>
    </xdr:to>
    <xdr:graphicFrame macro="">
      <xdr:nvGraphicFramePr>
        <xdr:cNvPr id="5" name="Chart 4">
          <a:extLst>
            <a:ext uri="{FF2B5EF4-FFF2-40B4-BE49-F238E27FC236}">
              <a16:creationId xmlns:a16="http://schemas.microsoft.com/office/drawing/2014/main" id="{2F2B26E4-211F-4E69-8B51-8316968C2E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4</xdr:row>
      <xdr:rowOff>195262</xdr:rowOff>
    </xdr:from>
    <xdr:to>
      <xdr:col>15</xdr:col>
      <xdr:colOff>28575</xdr:colOff>
      <xdr:row>16</xdr:row>
      <xdr:rowOff>119062</xdr:rowOff>
    </xdr:to>
    <xdr:graphicFrame macro="">
      <xdr:nvGraphicFramePr>
        <xdr:cNvPr id="2" name="Chart 1">
          <a:extLst>
            <a:ext uri="{FF2B5EF4-FFF2-40B4-BE49-F238E27FC236}">
              <a16:creationId xmlns:a16="http://schemas.microsoft.com/office/drawing/2014/main" id="{80D3556A-6938-4791-A062-6146577083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104775</xdr:colOff>
      <xdr:row>4</xdr:row>
      <xdr:rowOff>171450</xdr:rowOff>
    </xdr:from>
    <xdr:to>
      <xdr:col>22</xdr:col>
      <xdr:colOff>409575</xdr:colOff>
      <xdr:row>16</xdr:row>
      <xdr:rowOff>95250</xdr:rowOff>
    </xdr:to>
    <xdr:graphicFrame macro="">
      <xdr:nvGraphicFramePr>
        <xdr:cNvPr id="3" name="Chart 2">
          <a:extLst>
            <a:ext uri="{FF2B5EF4-FFF2-40B4-BE49-F238E27FC236}">
              <a16:creationId xmlns:a16="http://schemas.microsoft.com/office/drawing/2014/main" id="{86F8FFD7-006B-48D1-80C7-C0C58638ED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conomy@sheffieldcityregion.org.uk"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obr.uk/coronavirus-analysi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br.uk/coronavirus-analysis/" TargetMode="External"/><Relationship Id="rId2" Type="http://schemas.openxmlformats.org/officeDocument/2006/relationships/hyperlink" Target="https://www.resolutionfoundation.org/app/uploads/2020/05/Getting-Britain-working-safely-again.pdf" TargetMode="External"/><Relationship Id="rId1" Type="http://schemas.openxmlformats.org/officeDocument/2006/relationships/hyperlink" Target="https://commonslibrary.parliament.uk/economy-business/work-incomes/coronavirus-the-importance-of-different-sectors-to-the-econom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DEC8-FF94-49CD-B43D-0F77DD8AE1E2}">
  <dimension ref="B1:E20"/>
  <sheetViews>
    <sheetView topLeftCell="A7" workbookViewId="0">
      <selection activeCell="C13" sqref="C13"/>
    </sheetView>
  </sheetViews>
  <sheetFormatPr defaultRowHeight="15" x14ac:dyDescent="0.25"/>
  <cols>
    <col min="1" max="1" width="3.5703125" style="2" customWidth="1"/>
    <col min="2" max="2" width="7.7109375" style="2" customWidth="1"/>
    <col min="3" max="3" width="29" style="2" customWidth="1"/>
    <col min="4" max="4" width="84" style="2" customWidth="1"/>
    <col min="5" max="5" width="66.5703125" style="2" customWidth="1"/>
    <col min="6" max="16384" width="9.140625" style="2"/>
  </cols>
  <sheetData>
    <row r="1" spans="2:5" ht="10.5" customHeight="1" x14ac:dyDescent="0.25"/>
    <row r="2" spans="2:5" ht="30.75" customHeight="1" x14ac:dyDescent="0.7">
      <c r="B2" s="84" t="s">
        <v>181</v>
      </c>
    </row>
    <row r="3" spans="2:5" ht="15.75" thickBot="1" x14ac:dyDescent="0.3"/>
    <row r="4" spans="2:5" ht="15" customHeight="1" x14ac:dyDescent="0.25">
      <c r="B4" s="215" t="s">
        <v>380</v>
      </c>
      <c r="C4" s="216"/>
      <c r="D4" s="217"/>
    </row>
    <row r="5" spans="2:5" ht="16.5" customHeight="1" x14ac:dyDescent="0.25">
      <c r="B5" s="218"/>
      <c r="C5" s="219"/>
      <c r="D5" s="220"/>
    </row>
    <row r="6" spans="2:5" ht="15.75" thickBot="1" x14ac:dyDescent="0.3">
      <c r="B6" s="221" t="s">
        <v>176</v>
      </c>
      <c r="C6" s="222"/>
      <c r="D6" s="85" t="s">
        <v>182</v>
      </c>
      <c r="E6" s="86"/>
    </row>
    <row r="7" spans="2:5" ht="36" thickBot="1" x14ac:dyDescent="0.75">
      <c r="B7" s="84" t="s">
        <v>177</v>
      </c>
    </row>
    <row r="8" spans="2:5" ht="15.75" thickBot="1" x14ac:dyDescent="0.3">
      <c r="B8" s="87" t="s">
        <v>178</v>
      </c>
      <c r="C8" s="87" t="s">
        <v>179</v>
      </c>
      <c r="D8" s="87" t="s">
        <v>180</v>
      </c>
    </row>
    <row r="9" spans="2:5" ht="17.25" customHeight="1" x14ac:dyDescent="0.25">
      <c r="B9" s="211" t="s">
        <v>184</v>
      </c>
      <c r="C9" s="201" t="s">
        <v>26</v>
      </c>
      <c r="D9" s="209" t="s">
        <v>357</v>
      </c>
    </row>
    <row r="10" spans="2:5" ht="17.25" customHeight="1" x14ac:dyDescent="0.25">
      <c r="B10" s="212" t="s">
        <v>185</v>
      </c>
      <c r="C10" s="201" t="s">
        <v>188</v>
      </c>
      <c r="D10" s="209" t="s">
        <v>358</v>
      </c>
    </row>
    <row r="11" spans="2:5" ht="17.25" customHeight="1" x14ac:dyDescent="0.25">
      <c r="B11" s="212" t="s">
        <v>186</v>
      </c>
      <c r="C11" s="201" t="s">
        <v>189</v>
      </c>
      <c r="D11" s="209" t="s">
        <v>359</v>
      </c>
    </row>
    <row r="12" spans="2:5" ht="17.25" customHeight="1" x14ac:dyDescent="0.25">
      <c r="B12" s="212" t="s">
        <v>353</v>
      </c>
      <c r="C12" s="88" t="s">
        <v>354</v>
      </c>
      <c r="D12" s="209" t="s">
        <v>360</v>
      </c>
    </row>
    <row r="13" spans="2:5" ht="17.25" customHeight="1" x14ac:dyDescent="0.25">
      <c r="B13" s="212" t="s">
        <v>355</v>
      </c>
      <c r="C13" s="201" t="s">
        <v>323</v>
      </c>
      <c r="D13" s="209" t="s">
        <v>362</v>
      </c>
    </row>
    <row r="14" spans="2:5" ht="17.25" customHeight="1" x14ac:dyDescent="0.25">
      <c r="B14" s="212" t="s">
        <v>356</v>
      </c>
      <c r="C14" s="201" t="s">
        <v>378</v>
      </c>
      <c r="D14" s="209" t="s">
        <v>379</v>
      </c>
    </row>
    <row r="15" spans="2:5" ht="17.25" customHeight="1" x14ac:dyDescent="0.25">
      <c r="B15" s="213" t="s">
        <v>377</v>
      </c>
      <c r="C15" s="201" t="s">
        <v>350</v>
      </c>
      <c r="D15" s="209" t="s">
        <v>361</v>
      </c>
    </row>
    <row r="16" spans="2:5" ht="17.25" customHeight="1" x14ac:dyDescent="0.25">
      <c r="B16" s="212" t="s">
        <v>312</v>
      </c>
      <c r="C16" s="201" t="s">
        <v>315</v>
      </c>
      <c r="D16" s="209" t="s">
        <v>363</v>
      </c>
    </row>
    <row r="17" spans="2:4" ht="17.25" customHeight="1" x14ac:dyDescent="0.25">
      <c r="B17" s="212" t="s">
        <v>313</v>
      </c>
      <c r="C17" s="201" t="s">
        <v>314</v>
      </c>
      <c r="D17" s="209" t="s">
        <v>364</v>
      </c>
    </row>
    <row r="18" spans="2:4" ht="17.25" customHeight="1" thickBot="1" x14ac:dyDescent="0.3">
      <c r="B18" s="214" t="s">
        <v>187</v>
      </c>
      <c r="C18" s="202" t="s">
        <v>316</v>
      </c>
      <c r="D18" s="210" t="s">
        <v>365</v>
      </c>
    </row>
    <row r="20" spans="2:4" x14ac:dyDescent="0.25">
      <c r="B20" s="89" t="s">
        <v>183</v>
      </c>
    </row>
  </sheetData>
  <mergeCells count="2">
    <mergeCell ref="B4:D5"/>
    <mergeCell ref="B6:C6"/>
  </mergeCells>
  <hyperlinks>
    <hyperlink ref="D6" r:id="rId1" xr:uid="{B6B5AC0E-2CA1-41B3-AF60-C7FB64026501}"/>
    <hyperlink ref="B9" location="'S1'!A1" display="S1" xr:uid="{B737CC3F-E98B-41F5-9C0E-9460120E373E}"/>
    <hyperlink ref="B10" location="'S2'!A1" display="S2" xr:uid="{58EE121F-54AC-47C1-8CFB-F8F3D195EAFD}"/>
    <hyperlink ref="B11" location="'S3'!A1" display="S3" xr:uid="{3EF1C730-7F77-478C-AE89-2577362C8C3F}"/>
    <hyperlink ref="B12" location="S4a!A1" display="S4a" xr:uid="{7ED6829C-9669-4FB3-AA64-85813C135F32}"/>
    <hyperlink ref="B13" location="S4b!A1" display="S4b" xr:uid="{6048D576-EFDA-4745-8C1A-F8F1967A2D99}"/>
    <hyperlink ref="B14" location="S4c!A1" display="S4c" xr:uid="{E4D174D3-A4EE-4728-85F5-E352B683CCFF}"/>
    <hyperlink ref="B15" location="S4d!A1" display="S4d" xr:uid="{8163D974-B8E9-4185-AE93-A1A4B19A078D}"/>
    <hyperlink ref="B16" location="S5a!A1" display="S5a" xr:uid="{A762F7FF-0941-4DD3-AB8F-BB1B7ECCDA5B}"/>
    <hyperlink ref="B17" location="S5b!A1" display="S5b" xr:uid="{C593B55C-31BF-4E66-9C07-A0E975A552BD}"/>
    <hyperlink ref="B18" location="'S6'!A1" display="S6" xr:uid="{88760C87-F9DD-4776-9C39-85F20DBF566B}"/>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51D5-B95B-4871-B0BF-0DAF30B97CA7}">
  <dimension ref="B1:N107"/>
  <sheetViews>
    <sheetView zoomScale="70" zoomScaleNormal="70" workbookViewId="0">
      <selection activeCell="B1" sqref="B1"/>
    </sheetView>
  </sheetViews>
  <sheetFormatPr defaultRowHeight="15" x14ac:dyDescent="0.25"/>
  <cols>
    <col min="1" max="1" width="3.140625" style="2" customWidth="1"/>
    <col min="2" max="2" width="28.42578125" style="2" customWidth="1"/>
    <col min="3" max="3" width="12.140625" style="2" customWidth="1"/>
    <col min="4" max="8" width="12.140625" style="2" hidden="1" customWidth="1"/>
    <col min="9" max="13" width="27" style="2" customWidth="1"/>
    <col min="14" max="14" width="30.85546875" style="2" customWidth="1"/>
    <col min="15" max="16384" width="9.140625" style="2"/>
  </cols>
  <sheetData>
    <row r="1" spans="2:14" ht="23.25" x14ac:dyDescent="0.35">
      <c r="B1" s="208" t="s">
        <v>306</v>
      </c>
    </row>
    <row r="2" spans="2:14" x14ac:dyDescent="0.25">
      <c r="B2" s="2" t="s">
        <v>305</v>
      </c>
    </row>
    <row r="3" spans="2:14" x14ac:dyDescent="0.25">
      <c r="B3" s="2" t="s">
        <v>309</v>
      </c>
    </row>
    <row r="4" spans="2:14" ht="15.75" thickBot="1" x14ac:dyDescent="0.3"/>
    <row r="5" spans="2:14" ht="15.75" thickBot="1" x14ac:dyDescent="0.3">
      <c r="B5" s="97" t="s">
        <v>195</v>
      </c>
      <c r="C5" s="98" t="s">
        <v>191</v>
      </c>
      <c r="D5" s="99" t="s">
        <v>196</v>
      </c>
      <c r="E5" s="99" t="s">
        <v>197</v>
      </c>
      <c r="F5" s="99" t="s">
        <v>198</v>
      </c>
      <c r="G5" s="99" t="s">
        <v>199</v>
      </c>
      <c r="H5" s="99" t="s">
        <v>200</v>
      </c>
      <c r="I5" s="99" t="s">
        <v>201</v>
      </c>
      <c r="J5" s="99" t="s">
        <v>202</v>
      </c>
      <c r="K5" s="99" t="s">
        <v>203</v>
      </c>
      <c r="L5" s="99" t="s">
        <v>204</v>
      </c>
      <c r="M5" s="100" t="s">
        <v>205</v>
      </c>
      <c r="N5" s="100" t="s">
        <v>310</v>
      </c>
    </row>
    <row r="6" spans="2:14" x14ac:dyDescent="0.25">
      <c r="B6" s="90" t="s">
        <v>206</v>
      </c>
      <c r="C6" s="93">
        <v>-0.222856211281</v>
      </c>
      <c r="D6" s="9">
        <v>5895</v>
      </c>
      <c r="E6" s="9">
        <v>6561</v>
      </c>
      <c r="F6" s="9">
        <v>6668</v>
      </c>
      <c r="G6" s="9">
        <v>7003</v>
      </c>
      <c r="H6" s="9">
        <v>6623</v>
      </c>
      <c r="I6" s="9">
        <v>5794</v>
      </c>
      <c r="J6" s="9">
        <v>6208</v>
      </c>
      <c r="K6" s="9">
        <v>6649</v>
      </c>
      <c r="L6" s="9">
        <v>6338</v>
      </c>
      <c r="M6" s="94">
        <v>5049</v>
      </c>
      <c r="N6" s="94">
        <f>M6-H6</f>
        <v>-1574</v>
      </c>
    </row>
    <row r="7" spans="2:14" x14ac:dyDescent="0.25">
      <c r="B7" s="90" t="s">
        <v>207</v>
      </c>
      <c r="C7" s="93">
        <v>-0.199916788017</v>
      </c>
      <c r="D7" s="9">
        <v>4441</v>
      </c>
      <c r="E7" s="9">
        <v>5019</v>
      </c>
      <c r="F7" s="9">
        <v>5110</v>
      </c>
      <c r="G7" s="9">
        <v>5335</v>
      </c>
      <c r="H7" s="9">
        <v>4967</v>
      </c>
      <c r="I7" s="9">
        <v>4414</v>
      </c>
      <c r="J7" s="9">
        <v>4759</v>
      </c>
      <c r="K7" s="9">
        <v>4997</v>
      </c>
      <c r="L7" s="9">
        <v>4909</v>
      </c>
      <c r="M7" s="94">
        <v>4069</v>
      </c>
      <c r="N7" s="94">
        <f t="shared" ref="N7:N70" si="0">M7-H7</f>
        <v>-898</v>
      </c>
    </row>
    <row r="8" spans="2:14" x14ac:dyDescent="0.25">
      <c r="B8" s="90" t="s">
        <v>208</v>
      </c>
      <c r="C8" s="93">
        <v>-0.284901905033</v>
      </c>
      <c r="D8" s="9">
        <v>3100</v>
      </c>
      <c r="E8" s="9">
        <v>3442</v>
      </c>
      <c r="F8" s="9">
        <v>3639</v>
      </c>
      <c r="G8" s="9">
        <v>3674</v>
      </c>
      <c r="H8" s="9">
        <v>3631</v>
      </c>
      <c r="I8" s="9">
        <v>3198</v>
      </c>
      <c r="J8" s="9">
        <v>3432</v>
      </c>
      <c r="K8" s="9">
        <v>3789</v>
      </c>
      <c r="L8" s="9">
        <v>3641</v>
      </c>
      <c r="M8" s="94">
        <v>2725</v>
      </c>
      <c r="N8" s="94">
        <f t="shared" si="0"/>
        <v>-906</v>
      </c>
    </row>
    <row r="9" spans="2:14" x14ac:dyDescent="0.25">
      <c r="B9" s="90" t="s">
        <v>209</v>
      </c>
      <c r="C9" s="93">
        <v>-0.26969416126000001</v>
      </c>
      <c r="D9" s="9">
        <v>3157</v>
      </c>
      <c r="E9" s="9">
        <v>3514</v>
      </c>
      <c r="F9" s="9">
        <v>3469</v>
      </c>
      <c r="G9" s="9">
        <v>3543</v>
      </c>
      <c r="H9" s="9">
        <v>3428</v>
      </c>
      <c r="I9" s="9">
        <v>2963</v>
      </c>
      <c r="J9" s="9">
        <v>3181</v>
      </c>
      <c r="K9" s="9">
        <v>3524</v>
      </c>
      <c r="L9" s="9">
        <v>3333</v>
      </c>
      <c r="M9" s="94">
        <v>2530</v>
      </c>
      <c r="N9" s="94">
        <f t="shared" si="0"/>
        <v>-898</v>
      </c>
    </row>
    <row r="10" spans="2:14" x14ac:dyDescent="0.25">
      <c r="B10" s="90" t="s">
        <v>210</v>
      </c>
      <c r="C10" s="93">
        <v>-0.21992481203</v>
      </c>
      <c r="D10" s="9">
        <v>2716</v>
      </c>
      <c r="E10" s="9">
        <v>3022</v>
      </c>
      <c r="F10" s="9">
        <v>3035</v>
      </c>
      <c r="G10" s="9">
        <v>3161</v>
      </c>
      <c r="H10" s="9">
        <v>3025</v>
      </c>
      <c r="I10" s="9">
        <v>2478</v>
      </c>
      <c r="J10" s="9">
        <v>2688</v>
      </c>
      <c r="K10" s="9">
        <v>2953</v>
      </c>
      <c r="L10" s="9">
        <v>2756</v>
      </c>
      <c r="M10" s="94">
        <v>2152</v>
      </c>
      <c r="N10" s="94">
        <f t="shared" si="0"/>
        <v>-873</v>
      </c>
    </row>
    <row r="11" spans="2:14" x14ac:dyDescent="0.25">
      <c r="B11" s="90" t="s">
        <v>211</v>
      </c>
      <c r="C11" s="93">
        <v>-0.11647109952199999</v>
      </c>
      <c r="D11" s="9">
        <v>2241</v>
      </c>
      <c r="E11" s="9">
        <v>2418</v>
      </c>
      <c r="F11" s="9">
        <v>2520</v>
      </c>
      <c r="G11" s="9">
        <v>2751</v>
      </c>
      <c r="H11" s="9">
        <v>2679</v>
      </c>
      <c r="I11" s="9">
        <v>2162</v>
      </c>
      <c r="J11" s="9">
        <v>2316</v>
      </c>
      <c r="K11" s="9">
        <v>2438</v>
      </c>
      <c r="L11" s="9">
        <v>2381</v>
      </c>
      <c r="M11" s="94">
        <v>2041</v>
      </c>
      <c r="N11" s="94">
        <f t="shared" si="0"/>
        <v>-638</v>
      </c>
    </row>
    <row r="12" spans="2:14" x14ac:dyDescent="0.25">
      <c r="B12" s="90" t="s">
        <v>212</v>
      </c>
      <c r="C12" s="93">
        <v>-0.227953410982</v>
      </c>
      <c r="D12" s="9">
        <v>1554</v>
      </c>
      <c r="E12" s="9">
        <v>1668</v>
      </c>
      <c r="F12" s="9">
        <v>1676</v>
      </c>
      <c r="G12" s="9">
        <v>1801</v>
      </c>
      <c r="H12" s="9">
        <v>1760</v>
      </c>
      <c r="I12" s="9">
        <v>1588</v>
      </c>
      <c r="J12" s="9">
        <v>1725</v>
      </c>
      <c r="K12" s="9">
        <v>1883</v>
      </c>
      <c r="L12" s="9">
        <v>1849</v>
      </c>
      <c r="M12" s="94">
        <v>1507</v>
      </c>
      <c r="N12" s="94">
        <f t="shared" si="0"/>
        <v>-253</v>
      </c>
    </row>
    <row r="13" spans="2:14" x14ac:dyDescent="0.25">
      <c r="B13" s="90" t="s">
        <v>213</v>
      </c>
      <c r="C13" s="93">
        <v>-0.18800539083600001</v>
      </c>
      <c r="D13" s="9">
        <v>1425</v>
      </c>
      <c r="E13" s="9">
        <v>1701</v>
      </c>
      <c r="F13" s="9">
        <v>1682</v>
      </c>
      <c r="G13" s="9">
        <v>1759</v>
      </c>
      <c r="H13" s="9">
        <v>1608</v>
      </c>
      <c r="I13" s="9">
        <v>1408</v>
      </c>
      <c r="J13" s="9">
        <v>1513</v>
      </c>
      <c r="K13" s="9">
        <v>1650</v>
      </c>
      <c r="L13" s="9">
        <v>1544</v>
      </c>
      <c r="M13" s="94">
        <v>1235</v>
      </c>
      <c r="N13" s="94">
        <f t="shared" si="0"/>
        <v>-373</v>
      </c>
    </row>
    <row r="14" spans="2:14" x14ac:dyDescent="0.25">
      <c r="B14" s="90" t="s">
        <v>214</v>
      </c>
      <c r="C14" s="93">
        <v>-0.19100346020799999</v>
      </c>
      <c r="D14" s="9">
        <v>1228</v>
      </c>
      <c r="E14" s="9">
        <v>1400</v>
      </c>
      <c r="F14" s="9">
        <v>1429</v>
      </c>
      <c r="G14" s="9">
        <v>1525</v>
      </c>
      <c r="H14" s="9">
        <v>1444</v>
      </c>
      <c r="I14" s="9">
        <v>1388</v>
      </c>
      <c r="J14" s="9">
        <v>1420</v>
      </c>
      <c r="K14" s="9">
        <v>1589</v>
      </c>
      <c r="L14" s="9">
        <v>1472</v>
      </c>
      <c r="M14" s="94">
        <v>1241</v>
      </c>
      <c r="N14" s="94">
        <f t="shared" si="0"/>
        <v>-203</v>
      </c>
    </row>
    <row r="15" spans="2:14" x14ac:dyDescent="0.25">
      <c r="B15" s="90" t="s">
        <v>215</v>
      </c>
      <c r="C15" s="93">
        <v>-0.25301204819299999</v>
      </c>
      <c r="D15" s="9">
        <v>1064</v>
      </c>
      <c r="E15" s="9">
        <v>1131</v>
      </c>
      <c r="F15" s="9">
        <v>1188</v>
      </c>
      <c r="G15" s="9">
        <v>1290</v>
      </c>
      <c r="H15" s="9">
        <v>1244</v>
      </c>
      <c r="I15" s="9">
        <v>1012</v>
      </c>
      <c r="J15" s="9">
        <v>1219</v>
      </c>
      <c r="K15" s="9">
        <v>1269</v>
      </c>
      <c r="L15" s="9">
        <v>1206</v>
      </c>
      <c r="M15" s="94">
        <v>931</v>
      </c>
      <c r="N15" s="94">
        <f t="shared" si="0"/>
        <v>-313</v>
      </c>
    </row>
    <row r="16" spans="2:14" x14ac:dyDescent="0.25">
      <c r="B16" s="90" t="s">
        <v>216</v>
      </c>
      <c r="C16" s="93">
        <v>-0.18393030009700001</v>
      </c>
      <c r="D16" s="9">
        <v>1288</v>
      </c>
      <c r="E16" s="9">
        <v>1288</v>
      </c>
      <c r="F16" s="9">
        <v>1340</v>
      </c>
      <c r="G16" s="9">
        <v>1355</v>
      </c>
      <c r="H16" s="9">
        <v>1273</v>
      </c>
      <c r="I16" s="9">
        <v>1034</v>
      </c>
      <c r="J16" s="9">
        <v>1107</v>
      </c>
      <c r="K16" s="9">
        <v>1096</v>
      </c>
      <c r="L16" s="9">
        <v>1055</v>
      </c>
      <c r="M16" s="94">
        <v>904</v>
      </c>
      <c r="N16" s="94">
        <f t="shared" si="0"/>
        <v>-369</v>
      </c>
    </row>
    <row r="17" spans="2:14" x14ac:dyDescent="0.25">
      <c r="B17" s="90" t="s">
        <v>217</v>
      </c>
      <c r="C17" s="93">
        <v>-0.2</v>
      </c>
      <c r="D17" s="9">
        <v>1053</v>
      </c>
      <c r="E17" s="9">
        <v>1189</v>
      </c>
      <c r="F17" s="9">
        <v>1192</v>
      </c>
      <c r="G17" s="9">
        <v>1172</v>
      </c>
      <c r="H17" s="9">
        <v>1120</v>
      </c>
      <c r="I17" s="9">
        <v>1043</v>
      </c>
      <c r="J17" s="9">
        <v>1073</v>
      </c>
      <c r="K17" s="9">
        <v>1139</v>
      </c>
      <c r="L17" s="9">
        <v>1076</v>
      </c>
      <c r="M17" s="94">
        <v>890</v>
      </c>
      <c r="N17" s="94">
        <f t="shared" si="0"/>
        <v>-230</v>
      </c>
    </row>
    <row r="18" spans="2:14" x14ac:dyDescent="0.25">
      <c r="B18" s="90" t="s">
        <v>218</v>
      </c>
      <c r="C18" s="93">
        <v>-0.23679417121999999</v>
      </c>
      <c r="D18" s="9">
        <v>1127</v>
      </c>
      <c r="E18" s="9">
        <v>1257</v>
      </c>
      <c r="F18" s="9">
        <v>1222</v>
      </c>
      <c r="G18" s="9">
        <v>1272</v>
      </c>
      <c r="H18" s="9">
        <v>1216</v>
      </c>
      <c r="I18" s="9">
        <v>982</v>
      </c>
      <c r="J18" s="9">
        <v>1044</v>
      </c>
      <c r="K18" s="9">
        <v>1158</v>
      </c>
      <c r="L18" s="9">
        <v>1122</v>
      </c>
      <c r="M18" s="94">
        <v>911</v>
      </c>
      <c r="N18" s="94">
        <f t="shared" si="0"/>
        <v>-305</v>
      </c>
    </row>
    <row r="19" spans="2:14" x14ac:dyDescent="0.25">
      <c r="B19" s="90" t="s">
        <v>219</v>
      </c>
      <c r="C19" s="93">
        <v>-0.226824457594</v>
      </c>
      <c r="D19" s="9">
        <v>810</v>
      </c>
      <c r="E19" s="9">
        <v>894</v>
      </c>
      <c r="F19" s="9">
        <v>983</v>
      </c>
      <c r="G19" s="9">
        <v>1080</v>
      </c>
      <c r="H19" s="9">
        <v>1044</v>
      </c>
      <c r="I19" s="9">
        <v>896</v>
      </c>
      <c r="J19" s="9">
        <v>974</v>
      </c>
      <c r="K19" s="9">
        <v>979</v>
      </c>
      <c r="L19" s="9">
        <v>1034</v>
      </c>
      <c r="M19" s="94">
        <v>856</v>
      </c>
      <c r="N19" s="94">
        <f t="shared" si="0"/>
        <v>-188</v>
      </c>
    </row>
    <row r="20" spans="2:14" x14ac:dyDescent="0.25">
      <c r="B20" s="90" t="s">
        <v>220</v>
      </c>
      <c r="C20" s="93">
        <v>-6.0773480663E-2</v>
      </c>
      <c r="D20" s="9">
        <v>634</v>
      </c>
      <c r="E20" s="9">
        <v>697</v>
      </c>
      <c r="F20" s="9">
        <v>712</v>
      </c>
      <c r="G20" s="9">
        <v>755</v>
      </c>
      <c r="H20" s="9">
        <v>741</v>
      </c>
      <c r="I20" s="9">
        <v>524</v>
      </c>
      <c r="J20" s="9">
        <v>659</v>
      </c>
      <c r="K20" s="9">
        <v>711</v>
      </c>
      <c r="L20" s="9">
        <v>747</v>
      </c>
      <c r="M20" s="94">
        <v>664</v>
      </c>
      <c r="N20" s="94">
        <f t="shared" si="0"/>
        <v>-77</v>
      </c>
    </row>
    <row r="21" spans="2:14" x14ac:dyDescent="0.25">
      <c r="B21" s="90" t="s">
        <v>221</v>
      </c>
      <c r="C21" s="93">
        <v>-4.6283309957899997E-2</v>
      </c>
      <c r="D21" s="9">
        <v>756</v>
      </c>
      <c r="E21" s="9">
        <v>834</v>
      </c>
      <c r="F21" s="9">
        <v>817</v>
      </c>
      <c r="G21" s="9">
        <v>870</v>
      </c>
      <c r="H21" s="9">
        <v>784</v>
      </c>
      <c r="I21" s="9">
        <v>728</v>
      </c>
      <c r="J21" s="9">
        <v>761</v>
      </c>
      <c r="K21" s="9">
        <v>783</v>
      </c>
      <c r="L21" s="9">
        <v>722</v>
      </c>
      <c r="M21" s="94">
        <v>699</v>
      </c>
      <c r="N21" s="94">
        <f t="shared" si="0"/>
        <v>-85</v>
      </c>
    </row>
    <row r="22" spans="2:14" x14ac:dyDescent="0.25">
      <c r="B22" s="90" t="s">
        <v>222</v>
      </c>
      <c r="C22" s="93">
        <v>-0.23179611650500001</v>
      </c>
      <c r="D22" s="9">
        <v>903</v>
      </c>
      <c r="E22" s="9">
        <v>995</v>
      </c>
      <c r="F22" s="9">
        <v>1041</v>
      </c>
      <c r="G22" s="9">
        <v>1085</v>
      </c>
      <c r="H22" s="9">
        <v>1007</v>
      </c>
      <c r="I22" s="9">
        <v>776</v>
      </c>
      <c r="J22" s="9">
        <v>859</v>
      </c>
      <c r="K22" s="9">
        <v>907</v>
      </c>
      <c r="L22" s="9">
        <v>868</v>
      </c>
      <c r="M22" s="94">
        <v>673</v>
      </c>
      <c r="N22" s="94">
        <f t="shared" si="0"/>
        <v>-334</v>
      </c>
    </row>
    <row r="23" spans="2:14" x14ac:dyDescent="0.25">
      <c r="B23" s="90" t="s">
        <v>223</v>
      </c>
      <c r="C23" s="93">
        <v>1.6339869281000001E-2</v>
      </c>
      <c r="D23" s="9">
        <v>534</v>
      </c>
      <c r="E23" s="9">
        <v>596</v>
      </c>
      <c r="F23" s="9">
        <v>592</v>
      </c>
      <c r="G23" s="9">
        <v>593</v>
      </c>
      <c r="H23" s="9">
        <v>547</v>
      </c>
      <c r="I23" s="9">
        <v>577</v>
      </c>
      <c r="J23" s="9">
        <v>593</v>
      </c>
      <c r="K23" s="9">
        <v>618</v>
      </c>
      <c r="L23" s="9">
        <v>614</v>
      </c>
      <c r="M23" s="94">
        <v>629</v>
      </c>
      <c r="N23" s="94">
        <f t="shared" si="0"/>
        <v>82</v>
      </c>
    </row>
    <row r="24" spans="2:14" x14ac:dyDescent="0.25">
      <c r="B24" s="90" t="s">
        <v>224</v>
      </c>
      <c r="C24" s="93">
        <v>-0.27144535840200001</v>
      </c>
      <c r="D24" s="9">
        <v>796</v>
      </c>
      <c r="E24" s="9">
        <v>913</v>
      </c>
      <c r="F24" s="9">
        <v>914</v>
      </c>
      <c r="G24" s="9">
        <v>960</v>
      </c>
      <c r="H24" s="9">
        <v>892</v>
      </c>
      <c r="I24" s="9">
        <v>782</v>
      </c>
      <c r="J24" s="9">
        <v>851</v>
      </c>
      <c r="K24" s="9">
        <v>895</v>
      </c>
      <c r="L24" s="9">
        <v>879</v>
      </c>
      <c r="M24" s="94">
        <v>679</v>
      </c>
      <c r="N24" s="94">
        <f t="shared" si="0"/>
        <v>-213</v>
      </c>
    </row>
    <row r="25" spans="2:14" x14ac:dyDescent="0.25">
      <c r="B25" s="90" t="s">
        <v>225</v>
      </c>
      <c r="C25" s="93">
        <v>-0.22921914357699999</v>
      </c>
      <c r="D25" s="9">
        <v>678</v>
      </c>
      <c r="E25" s="9">
        <v>766</v>
      </c>
      <c r="F25" s="9">
        <v>822</v>
      </c>
      <c r="G25" s="9">
        <v>847</v>
      </c>
      <c r="H25" s="9">
        <v>804</v>
      </c>
      <c r="I25" s="9">
        <v>685</v>
      </c>
      <c r="J25" s="9">
        <v>730</v>
      </c>
      <c r="K25" s="9">
        <v>808</v>
      </c>
      <c r="L25" s="9">
        <v>817</v>
      </c>
      <c r="M25" s="94">
        <v>659</v>
      </c>
      <c r="N25" s="94">
        <f t="shared" si="0"/>
        <v>-145</v>
      </c>
    </row>
    <row r="26" spans="2:14" x14ac:dyDescent="0.25">
      <c r="B26" s="90" t="s">
        <v>226</v>
      </c>
      <c r="C26" s="93">
        <v>-0.25246305418699999</v>
      </c>
      <c r="D26" s="9">
        <v>620</v>
      </c>
      <c r="E26" s="9">
        <v>673</v>
      </c>
      <c r="F26" s="9">
        <v>746</v>
      </c>
      <c r="G26" s="9">
        <v>764</v>
      </c>
      <c r="H26" s="9">
        <v>747</v>
      </c>
      <c r="I26" s="9">
        <v>783</v>
      </c>
      <c r="J26" s="9">
        <v>793</v>
      </c>
      <c r="K26" s="9">
        <v>867</v>
      </c>
      <c r="L26" s="9">
        <v>819</v>
      </c>
      <c r="M26" s="94">
        <v>659</v>
      </c>
      <c r="N26" s="94">
        <f t="shared" si="0"/>
        <v>-88</v>
      </c>
    </row>
    <row r="27" spans="2:14" x14ac:dyDescent="0.25">
      <c r="B27" s="90" t="s">
        <v>227</v>
      </c>
      <c r="C27" s="93">
        <v>-0.26354679802999997</v>
      </c>
      <c r="D27" s="9">
        <v>740</v>
      </c>
      <c r="E27" s="9">
        <v>858</v>
      </c>
      <c r="F27" s="9">
        <v>894</v>
      </c>
      <c r="G27" s="9">
        <v>949</v>
      </c>
      <c r="H27" s="9">
        <v>924</v>
      </c>
      <c r="I27" s="9">
        <v>749</v>
      </c>
      <c r="J27" s="9">
        <v>850</v>
      </c>
      <c r="K27" s="9">
        <v>926</v>
      </c>
      <c r="L27" s="9">
        <v>835</v>
      </c>
      <c r="M27" s="94">
        <v>654</v>
      </c>
      <c r="N27" s="94">
        <f t="shared" si="0"/>
        <v>-270</v>
      </c>
    </row>
    <row r="28" spans="2:14" x14ac:dyDescent="0.25">
      <c r="B28" s="90" t="s">
        <v>228</v>
      </c>
      <c r="C28" s="93">
        <v>-0.136034732272</v>
      </c>
      <c r="D28" s="9">
        <v>685</v>
      </c>
      <c r="E28" s="9">
        <v>737</v>
      </c>
      <c r="F28" s="9">
        <v>720</v>
      </c>
      <c r="G28" s="9">
        <v>733</v>
      </c>
      <c r="H28" s="9">
        <v>669</v>
      </c>
      <c r="I28" s="9">
        <v>792</v>
      </c>
      <c r="J28" s="9">
        <v>722</v>
      </c>
      <c r="K28" s="9">
        <v>705</v>
      </c>
      <c r="L28" s="9">
        <v>688</v>
      </c>
      <c r="M28" s="94">
        <v>618</v>
      </c>
      <c r="N28" s="94">
        <f t="shared" si="0"/>
        <v>-51</v>
      </c>
    </row>
    <row r="29" spans="2:14" x14ac:dyDescent="0.25">
      <c r="B29" s="90" t="s">
        <v>229</v>
      </c>
      <c r="C29" s="93">
        <v>-0.23890339425599999</v>
      </c>
      <c r="D29" s="9">
        <v>682</v>
      </c>
      <c r="E29" s="9">
        <v>794</v>
      </c>
      <c r="F29" s="9">
        <v>828</v>
      </c>
      <c r="G29" s="9">
        <v>828</v>
      </c>
      <c r="H29" s="9">
        <v>816</v>
      </c>
      <c r="I29" s="9">
        <v>654</v>
      </c>
      <c r="J29" s="9">
        <v>686</v>
      </c>
      <c r="K29" s="9">
        <v>793</v>
      </c>
      <c r="L29" s="9">
        <v>786</v>
      </c>
      <c r="M29" s="94">
        <v>618</v>
      </c>
      <c r="N29" s="94">
        <f t="shared" si="0"/>
        <v>-198</v>
      </c>
    </row>
    <row r="30" spans="2:14" x14ac:dyDescent="0.25">
      <c r="B30" s="90" t="s">
        <v>230</v>
      </c>
      <c r="C30" s="93">
        <v>-0.16379310344799999</v>
      </c>
      <c r="D30" s="9">
        <v>661</v>
      </c>
      <c r="E30" s="9">
        <v>788</v>
      </c>
      <c r="F30" s="9">
        <v>807</v>
      </c>
      <c r="G30" s="9">
        <v>800</v>
      </c>
      <c r="H30" s="9">
        <v>723</v>
      </c>
      <c r="I30" s="9">
        <v>647</v>
      </c>
      <c r="J30" s="9">
        <v>712</v>
      </c>
      <c r="K30" s="9">
        <v>743</v>
      </c>
      <c r="L30" s="9">
        <v>698</v>
      </c>
      <c r="M30" s="94">
        <v>602</v>
      </c>
      <c r="N30" s="94">
        <f t="shared" si="0"/>
        <v>-121</v>
      </c>
    </row>
    <row r="31" spans="2:14" x14ac:dyDescent="0.25">
      <c r="B31" s="90" t="s">
        <v>231</v>
      </c>
      <c r="C31" s="93">
        <v>-0.26081424936399999</v>
      </c>
      <c r="D31" s="9">
        <v>665</v>
      </c>
      <c r="E31" s="9">
        <v>705</v>
      </c>
      <c r="F31" s="9">
        <v>740</v>
      </c>
      <c r="G31" s="9">
        <v>832</v>
      </c>
      <c r="H31" s="9">
        <v>808</v>
      </c>
      <c r="I31" s="9">
        <v>729</v>
      </c>
      <c r="J31" s="9">
        <v>849</v>
      </c>
      <c r="K31" s="9">
        <v>867</v>
      </c>
      <c r="L31" s="9">
        <v>831</v>
      </c>
      <c r="M31" s="94">
        <v>623</v>
      </c>
      <c r="N31" s="94">
        <f t="shared" si="0"/>
        <v>-185</v>
      </c>
    </row>
    <row r="32" spans="2:14" x14ac:dyDescent="0.25">
      <c r="B32" s="90" t="s">
        <v>232</v>
      </c>
      <c r="C32" s="93">
        <v>-0.22489959839400001</v>
      </c>
      <c r="D32" s="9">
        <v>668</v>
      </c>
      <c r="E32" s="9">
        <v>716</v>
      </c>
      <c r="F32" s="9">
        <v>768</v>
      </c>
      <c r="G32" s="9">
        <v>869</v>
      </c>
      <c r="H32" s="9">
        <v>864</v>
      </c>
      <c r="I32" s="9">
        <v>713</v>
      </c>
      <c r="J32" s="9">
        <v>846</v>
      </c>
      <c r="K32" s="9">
        <v>843</v>
      </c>
      <c r="L32" s="9">
        <v>792</v>
      </c>
      <c r="M32" s="94">
        <v>613</v>
      </c>
      <c r="N32" s="94">
        <f t="shared" si="0"/>
        <v>-251</v>
      </c>
    </row>
    <row r="33" spans="2:14" x14ac:dyDescent="0.25">
      <c r="B33" s="90" t="s">
        <v>233</v>
      </c>
      <c r="C33" s="93">
        <v>-0.25644504749000002</v>
      </c>
      <c r="D33" s="9">
        <v>729</v>
      </c>
      <c r="E33" s="9">
        <v>837</v>
      </c>
      <c r="F33" s="9">
        <v>854</v>
      </c>
      <c r="G33" s="9">
        <v>882</v>
      </c>
      <c r="H33" s="9">
        <v>815</v>
      </c>
      <c r="I33" s="9">
        <v>700</v>
      </c>
      <c r="J33" s="9">
        <v>745</v>
      </c>
      <c r="K33" s="9">
        <v>821</v>
      </c>
      <c r="L33" s="9">
        <v>762</v>
      </c>
      <c r="M33" s="94">
        <v>596</v>
      </c>
      <c r="N33" s="94">
        <f t="shared" si="0"/>
        <v>-219</v>
      </c>
    </row>
    <row r="34" spans="2:14" x14ac:dyDescent="0.25">
      <c r="B34" s="90" t="s">
        <v>234</v>
      </c>
      <c r="C34" s="93">
        <v>-0.145454545455</v>
      </c>
      <c r="D34" s="9">
        <v>487</v>
      </c>
      <c r="E34" s="9">
        <v>572</v>
      </c>
      <c r="F34" s="9">
        <v>582</v>
      </c>
      <c r="G34" s="9">
        <v>613</v>
      </c>
      <c r="H34" s="9">
        <v>573</v>
      </c>
      <c r="I34" s="9">
        <v>570</v>
      </c>
      <c r="J34" s="9">
        <v>599</v>
      </c>
      <c r="K34" s="9">
        <v>643</v>
      </c>
      <c r="L34" s="9">
        <v>618</v>
      </c>
      <c r="M34" s="94">
        <v>539</v>
      </c>
      <c r="N34" s="94">
        <f t="shared" si="0"/>
        <v>-34</v>
      </c>
    </row>
    <row r="35" spans="2:14" x14ac:dyDescent="0.25">
      <c r="B35" s="90" t="s">
        <v>235</v>
      </c>
      <c r="C35" s="93">
        <v>-0.232169954476</v>
      </c>
      <c r="D35" s="9">
        <v>694</v>
      </c>
      <c r="E35" s="9">
        <v>721</v>
      </c>
      <c r="F35" s="9">
        <v>713</v>
      </c>
      <c r="G35" s="9">
        <v>739</v>
      </c>
      <c r="H35" s="9">
        <v>665</v>
      </c>
      <c r="I35" s="9">
        <v>606</v>
      </c>
      <c r="J35" s="9">
        <v>651</v>
      </c>
      <c r="K35" s="9">
        <v>734</v>
      </c>
      <c r="L35" s="9">
        <v>686</v>
      </c>
      <c r="M35" s="94">
        <v>522</v>
      </c>
      <c r="N35" s="94">
        <f t="shared" si="0"/>
        <v>-143</v>
      </c>
    </row>
    <row r="36" spans="2:14" x14ac:dyDescent="0.25">
      <c r="B36" s="90" t="s">
        <v>236</v>
      </c>
      <c r="C36" s="93">
        <v>5.73248407643E-2</v>
      </c>
      <c r="D36" s="9">
        <v>407</v>
      </c>
      <c r="E36" s="9">
        <v>386</v>
      </c>
      <c r="F36" s="9">
        <v>385</v>
      </c>
      <c r="G36" s="9">
        <v>432</v>
      </c>
      <c r="H36" s="9">
        <v>403</v>
      </c>
      <c r="I36" s="9">
        <v>420</v>
      </c>
      <c r="J36" s="9">
        <v>416</v>
      </c>
      <c r="K36" s="9">
        <v>432</v>
      </c>
      <c r="L36" s="9">
        <v>466</v>
      </c>
      <c r="M36" s="94">
        <v>506</v>
      </c>
      <c r="N36" s="94">
        <f t="shared" si="0"/>
        <v>103</v>
      </c>
    </row>
    <row r="37" spans="2:14" x14ac:dyDescent="0.25">
      <c r="B37" s="90" t="s">
        <v>237</v>
      </c>
      <c r="C37" s="93">
        <v>-0.19761499148200001</v>
      </c>
      <c r="D37" s="9">
        <v>441</v>
      </c>
      <c r="E37" s="9">
        <v>522</v>
      </c>
      <c r="F37" s="9">
        <v>576</v>
      </c>
      <c r="G37" s="9">
        <v>605</v>
      </c>
      <c r="H37" s="9">
        <v>583</v>
      </c>
      <c r="I37" s="9">
        <v>489</v>
      </c>
      <c r="J37" s="9">
        <v>502</v>
      </c>
      <c r="K37" s="9">
        <v>575</v>
      </c>
      <c r="L37" s="9">
        <v>579</v>
      </c>
      <c r="M37" s="94">
        <v>505</v>
      </c>
      <c r="N37" s="94">
        <f t="shared" si="0"/>
        <v>-78</v>
      </c>
    </row>
    <row r="38" spans="2:14" x14ac:dyDescent="0.25">
      <c r="B38" s="90" t="s">
        <v>238</v>
      </c>
      <c r="C38" s="93">
        <v>-9.6153846153800002E-2</v>
      </c>
      <c r="D38" s="9">
        <v>482</v>
      </c>
      <c r="E38" s="9">
        <v>547</v>
      </c>
      <c r="F38" s="9">
        <v>520</v>
      </c>
      <c r="G38" s="9">
        <v>555</v>
      </c>
      <c r="H38" s="9">
        <v>535</v>
      </c>
      <c r="I38" s="9">
        <v>493</v>
      </c>
      <c r="J38" s="9">
        <v>491</v>
      </c>
      <c r="K38" s="9">
        <v>507</v>
      </c>
      <c r="L38" s="9">
        <v>532</v>
      </c>
      <c r="M38" s="94">
        <v>478</v>
      </c>
      <c r="N38" s="94">
        <f t="shared" si="0"/>
        <v>-57</v>
      </c>
    </row>
    <row r="39" spans="2:14" x14ac:dyDescent="0.25">
      <c r="B39" s="90" t="s">
        <v>239</v>
      </c>
      <c r="C39" s="93">
        <v>-0.30370370370400002</v>
      </c>
      <c r="D39" s="9">
        <v>599</v>
      </c>
      <c r="E39" s="9">
        <v>624</v>
      </c>
      <c r="F39" s="9">
        <v>652</v>
      </c>
      <c r="G39" s="9">
        <v>698</v>
      </c>
      <c r="H39" s="9">
        <v>711</v>
      </c>
      <c r="I39" s="9">
        <v>624</v>
      </c>
      <c r="J39" s="9">
        <v>706</v>
      </c>
      <c r="K39" s="9">
        <v>804</v>
      </c>
      <c r="L39" s="9">
        <v>701</v>
      </c>
      <c r="M39" s="94">
        <v>504</v>
      </c>
      <c r="N39" s="94">
        <f t="shared" si="0"/>
        <v>-207</v>
      </c>
    </row>
    <row r="40" spans="2:14" x14ac:dyDescent="0.25">
      <c r="B40" s="90" t="s">
        <v>240</v>
      </c>
      <c r="C40" s="93">
        <v>4.1284403669700001E-2</v>
      </c>
      <c r="D40" s="9">
        <v>398</v>
      </c>
      <c r="E40" s="9">
        <v>422</v>
      </c>
      <c r="F40" s="9">
        <v>411</v>
      </c>
      <c r="G40" s="9">
        <v>418</v>
      </c>
      <c r="H40" s="9">
        <v>386</v>
      </c>
      <c r="I40" s="9">
        <v>412</v>
      </c>
      <c r="J40" s="9">
        <v>406</v>
      </c>
      <c r="K40" s="9">
        <v>422</v>
      </c>
      <c r="L40" s="9">
        <v>437</v>
      </c>
      <c r="M40" s="94">
        <v>463</v>
      </c>
      <c r="N40" s="94">
        <f t="shared" si="0"/>
        <v>77</v>
      </c>
    </row>
    <row r="41" spans="2:14" x14ac:dyDescent="0.25">
      <c r="B41" s="90" t="s">
        <v>241</v>
      </c>
      <c r="C41" s="93">
        <v>-0.210526315789</v>
      </c>
      <c r="D41" s="9">
        <v>455</v>
      </c>
      <c r="E41" s="9">
        <v>480</v>
      </c>
      <c r="F41" s="9">
        <v>517</v>
      </c>
      <c r="G41" s="9">
        <v>557</v>
      </c>
      <c r="H41" s="9">
        <v>532</v>
      </c>
      <c r="I41" s="9">
        <v>537</v>
      </c>
      <c r="J41" s="9">
        <v>528</v>
      </c>
      <c r="K41" s="9">
        <v>575</v>
      </c>
      <c r="L41" s="9">
        <v>556</v>
      </c>
      <c r="M41" s="94">
        <v>461</v>
      </c>
      <c r="N41" s="94">
        <f t="shared" si="0"/>
        <v>-71</v>
      </c>
    </row>
    <row r="42" spans="2:14" x14ac:dyDescent="0.25">
      <c r="B42" s="90" t="s">
        <v>242</v>
      </c>
      <c r="C42" s="93">
        <v>-0.21875</v>
      </c>
      <c r="D42" s="9">
        <v>619</v>
      </c>
      <c r="E42" s="9">
        <v>664</v>
      </c>
      <c r="F42" s="9">
        <v>661</v>
      </c>
      <c r="G42" s="9">
        <v>700</v>
      </c>
      <c r="H42" s="9">
        <v>661</v>
      </c>
      <c r="I42" s="9">
        <v>554</v>
      </c>
      <c r="J42" s="9">
        <v>590</v>
      </c>
      <c r="K42" s="9">
        <v>619</v>
      </c>
      <c r="L42" s="9">
        <v>553</v>
      </c>
      <c r="M42" s="94">
        <v>466</v>
      </c>
      <c r="N42" s="94">
        <f t="shared" si="0"/>
        <v>-195</v>
      </c>
    </row>
    <row r="43" spans="2:14" x14ac:dyDescent="0.25">
      <c r="B43" s="90" t="s">
        <v>243</v>
      </c>
      <c r="C43" s="93">
        <v>-0.259927797834</v>
      </c>
      <c r="D43" s="9">
        <v>518</v>
      </c>
      <c r="E43" s="9">
        <v>556</v>
      </c>
      <c r="F43" s="9">
        <v>586</v>
      </c>
      <c r="G43" s="9">
        <v>578</v>
      </c>
      <c r="H43" s="9">
        <v>545</v>
      </c>
      <c r="I43" s="9">
        <v>496</v>
      </c>
      <c r="J43" s="9">
        <v>542</v>
      </c>
      <c r="K43" s="9">
        <v>596</v>
      </c>
      <c r="L43" s="9">
        <v>576</v>
      </c>
      <c r="M43" s="94">
        <v>443</v>
      </c>
      <c r="N43" s="94">
        <f t="shared" si="0"/>
        <v>-102</v>
      </c>
    </row>
    <row r="44" spans="2:14" x14ac:dyDescent="0.25">
      <c r="B44" s="90" t="s">
        <v>244</v>
      </c>
      <c r="C44" s="93">
        <v>-0.226843100189</v>
      </c>
      <c r="D44" s="9">
        <v>459</v>
      </c>
      <c r="E44" s="9">
        <v>506</v>
      </c>
      <c r="F44" s="9">
        <v>534</v>
      </c>
      <c r="G44" s="9">
        <v>570</v>
      </c>
      <c r="H44" s="9">
        <v>535</v>
      </c>
      <c r="I44" s="9">
        <v>449</v>
      </c>
      <c r="J44" s="9">
        <v>468</v>
      </c>
      <c r="K44" s="9">
        <v>489</v>
      </c>
      <c r="L44" s="9">
        <v>529</v>
      </c>
      <c r="M44" s="94">
        <v>454</v>
      </c>
      <c r="N44" s="94">
        <f t="shared" si="0"/>
        <v>-81</v>
      </c>
    </row>
    <row r="45" spans="2:14" x14ac:dyDescent="0.25">
      <c r="B45" s="90" t="s">
        <v>245</v>
      </c>
      <c r="C45" s="93">
        <v>-0.29662522202500002</v>
      </c>
      <c r="D45" s="9">
        <v>511</v>
      </c>
      <c r="E45" s="9">
        <v>581</v>
      </c>
      <c r="F45" s="9">
        <v>591</v>
      </c>
      <c r="G45" s="9">
        <v>570</v>
      </c>
      <c r="H45" s="9">
        <v>539</v>
      </c>
      <c r="I45" s="9">
        <v>474</v>
      </c>
      <c r="J45" s="9">
        <v>476</v>
      </c>
      <c r="K45" s="9">
        <v>565</v>
      </c>
      <c r="L45" s="9">
        <v>589</v>
      </c>
      <c r="M45" s="94">
        <v>461</v>
      </c>
      <c r="N45" s="94">
        <f t="shared" si="0"/>
        <v>-78</v>
      </c>
    </row>
    <row r="46" spans="2:14" x14ac:dyDescent="0.25">
      <c r="B46" s="90" t="s">
        <v>246</v>
      </c>
      <c r="C46" s="93">
        <v>-0.130337078652</v>
      </c>
      <c r="D46" s="9">
        <v>505</v>
      </c>
      <c r="E46" s="9">
        <v>561</v>
      </c>
      <c r="F46" s="9">
        <v>552</v>
      </c>
      <c r="G46" s="9">
        <v>546</v>
      </c>
      <c r="H46" s="9">
        <v>475</v>
      </c>
      <c r="I46" s="9">
        <v>411</v>
      </c>
      <c r="J46" s="9">
        <v>455</v>
      </c>
      <c r="K46" s="9">
        <v>514</v>
      </c>
      <c r="L46" s="9">
        <v>472</v>
      </c>
      <c r="M46" s="94">
        <v>401</v>
      </c>
      <c r="N46" s="94">
        <f t="shared" si="0"/>
        <v>-74</v>
      </c>
    </row>
    <row r="47" spans="2:14" x14ac:dyDescent="0.25">
      <c r="B47" s="90" t="s">
        <v>247</v>
      </c>
      <c r="C47" s="93">
        <v>-0.18043478260900001</v>
      </c>
      <c r="D47" s="9">
        <v>409</v>
      </c>
      <c r="E47" s="9">
        <v>497</v>
      </c>
      <c r="F47" s="9">
        <v>491</v>
      </c>
      <c r="G47" s="9">
        <v>493</v>
      </c>
      <c r="H47" s="9">
        <v>487</v>
      </c>
      <c r="I47" s="9">
        <v>417</v>
      </c>
      <c r="J47" s="9">
        <v>449</v>
      </c>
      <c r="K47" s="9">
        <v>491</v>
      </c>
      <c r="L47" s="9">
        <v>477</v>
      </c>
      <c r="M47" s="94">
        <v>398</v>
      </c>
      <c r="N47" s="94">
        <f t="shared" si="0"/>
        <v>-89</v>
      </c>
    </row>
    <row r="48" spans="2:14" x14ac:dyDescent="0.25">
      <c r="B48" s="90" t="s">
        <v>248</v>
      </c>
      <c r="C48" s="93">
        <v>-0.28489483747599997</v>
      </c>
      <c r="D48" s="9">
        <v>357</v>
      </c>
      <c r="E48" s="9">
        <v>414</v>
      </c>
      <c r="F48" s="9">
        <v>442</v>
      </c>
      <c r="G48" s="9">
        <v>445</v>
      </c>
      <c r="H48" s="9">
        <v>425</v>
      </c>
      <c r="I48" s="9">
        <v>450</v>
      </c>
      <c r="J48" s="9">
        <v>470</v>
      </c>
      <c r="K48" s="9">
        <v>518</v>
      </c>
      <c r="L48" s="9">
        <v>509</v>
      </c>
      <c r="M48" s="94">
        <v>404</v>
      </c>
      <c r="N48" s="94">
        <f t="shared" si="0"/>
        <v>-21</v>
      </c>
    </row>
    <row r="49" spans="2:14" x14ac:dyDescent="0.25">
      <c r="B49" s="90" t="s">
        <v>249</v>
      </c>
      <c r="C49" s="93">
        <v>-0.18834080717500001</v>
      </c>
      <c r="D49" s="9">
        <v>389</v>
      </c>
      <c r="E49" s="9">
        <v>459</v>
      </c>
      <c r="F49" s="9">
        <v>493</v>
      </c>
      <c r="G49" s="9">
        <v>519</v>
      </c>
      <c r="H49" s="9">
        <v>481</v>
      </c>
      <c r="I49" s="9">
        <v>382</v>
      </c>
      <c r="J49" s="9">
        <v>397</v>
      </c>
      <c r="K49" s="9">
        <v>412</v>
      </c>
      <c r="L49" s="9">
        <v>451</v>
      </c>
      <c r="M49" s="94">
        <v>392</v>
      </c>
      <c r="N49" s="94">
        <f t="shared" si="0"/>
        <v>-89</v>
      </c>
    </row>
    <row r="50" spans="2:14" x14ac:dyDescent="0.25">
      <c r="B50" s="90" t="s">
        <v>250</v>
      </c>
      <c r="C50" s="93">
        <v>-0.21861471861500001</v>
      </c>
      <c r="D50" s="9">
        <v>405</v>
      </c>
      <c r="E50" s="9">
        <v>509</v>
      </c>
      <c r="F50" s="9">
        <v>528</v>
      </c>
      <c r="G50" s="9">
        <v>576</v>
      </c>
      <c r="H50" s="9">
        <v>535</v>
      </c>
      <c r="I50" s="9">
        <v>466</v>
      </c>
      <c r="J50" s="9">
        <v>505</v>
      </c>
      <c r="K50" s="9">
        <v>531</v>
      </c>
      <c r="L50" s="9">
        <v>480</v>
      </c>
      <c r="M50" s="94">
        <v>389</v>
      </c>
      <c r="N50" s="94">
        <f t="shared" si="0"/>
        <v>-146</v>
      </c>
    </row>
    <row r="51" spans="2:14" x14ac:dyDescent="0.25">
      <c r="B51" s="90" t="s">
        <v>251</v>
      </c>
      <c r="C51" s="93">
        <v>-0.197752808989</v>
      </c>
      <c r="D51" s="9">
        <v>386</v>
      </c>
      <c r="E51" s="9">
        <v>428</v>
      </c>
      <c r="F51" s="9">
        <v>455</v>
      </c>
      <c r="G51" s="9">
        <v>485</v>
      </c>
      <c r="H51" s="9">
        <v>484</v>
      </c>
      <c r="I51" s="9">
        <v>437</v>
      </c>
      <c r="J51" s="9">
        <v>466</v>
      </c>
      <c r="K51" s="9">
        <v>494</v>
      </c>
      <c r="L51" s="9">
        <v>444</v>
      </c>
      <c r="M51" s="94">
        <v>382</v>
      </c>
      <c r="N51" s="94">
        <f t="shared" si="0"/>
        <v>-102</v>
      </c>
    </row>
    <row r="52" spans="2:14" x14ac:dyDescent="0.25">
      <c r="B52" s="90" t="s">
        <v>252</v>
      </c>
      <c r="C52" s="93">
        <v>-0.231947483589</v>
      </c>
      <c r="D52" s="9">
        <v>423</v>
      </c>
      <c r="E52" s="9">
        <v>483</v>
      </c>
      <c r="F52" s="9">
        <v>476</v>
      </c>
      <c r="G52" s="9">
        <v>474</v>
      </c>
      <c r="H52" s="9">
        <v>433</v>
      </c>
      <c r="I52" s="9">
        <v>426</v>
      </c>
      <c r="J52" s="9">
        <v>440</v>
      </c>
      <c r="K52" s="9">
        <v>478</v>
      </c>
      <c r="L52" s="9">
        <v>472</v>
      </c>
      <c r="M52" s="94">
        <v>383</v>
      </c>
      <c r="N52" s="94">
        <f t="shared" si="0"/>
        <v>-50</v>
      </c>
    </row>
    <row r="53" spans="2:14" x14ac:dyDescent="0.25">
      <c r="B53" s="90" t="s">
        <v>253</v>
      </c>
      <c r="C53" s="93">
        <v>-0.234513274336</v>
      </c>
      <c r="D53" s="9">
        <v>307</v>
      </c>
      <c r="E53" s="9">
        <v>371</v>
      </c>
      <c r="F53" s="9">
        <v>445</v>
      </c>
      <c r="G53" s="9">
        <v>457</v>
      </c>
      <c r="H53" s="9">
        <v>420</v>
      </c>
      <c r="I53" s="9">
        <v>360</v>
      </c>
      <c r="J53" s="9">
        <v>440</v>
      </c>
      <c r="K53" s="9">
        <v>434</v>
      </c>
      <c r="L53" s="9">
        <v>466</v>
      </c>
      <c r="M53" s="94">
        <v>398</v>
      </c>
      <c r="N53" s="94">
        <f t="shared" si="0"/>
        <v>-22</v>
      </c>
    </row>
    <row r="54" spans="2:14" x14ac:dyDescent="0.25">
      <c r="B54" s="90" t="s">
        <v>254</v>
      </c>
      <c r="C54" s="93">
        <v>-0.36598890942700002</v>
      </c>
      <c r="D54" s="9">
        <v>357</v>
      </c>
      <c r="E54" s="9">
        <v>341</v>
      </c>
      <c r="F54" s="9">
        <v>342</v>
      </c>
      <c r="G54" s="9">
        <v>325</v>
      </c>
      <c r="H54" s="9">
        <v>332</v>
      </c>
      <c r="I54" s="9">
        <v>457</v>
      </c>
      <c r="J54" s="9">
        <v>459</v>
      </c>
      <c r="K54" s="9">
        <v>471</v>
      </c>
      <c r="L54" s="9">
        <v>549</v>
      </c>
      <c r="M54" s="94">
        <v>373</v>
      </c>
      <c r="N54" s="94">
        <f t="shared" si="0"/>
        <v>41</v>
      </c>
    </row>
    <row r="55" spans="2:14" x14ac:dyDescent="0.25">
      <c r="B55" s="90" t="s">
        <v>255</v>
      </c>
      <c r="C55" s="93">
        <v>-0.25055432372500003</v>
      </c>
      <c r="D55" s="9">
        <v>377</v>
      </c>
      <c r="E55" s="9">
        <v>434</v>
      </c>
      <c r="F55" s="9">
        <v>487</v>
      </c>
      <c r="G55" s="9">
        <v>522</v>
      </c>
      <c r="H55" s="9">
        <v>505</v>
      </c>
      <c r="I55" s="9">
        <v>397</v>
      </c>
      <c r="J55" s="9">
        <v>411</v>
      </c>
      <c r="K55" s="9">
        <v>472</v>
      </c>
      <c r="L55" s="9">
        <v>445</v>
      </c>
      <c r="M55" s="94">
        <v>368</v>
      </c>
      <c r="N55" s="94">
        <f t="shared" si="0"/>
        <v>-137</v>
      </c>
    </row>
    <row r="56" spans="2:14" x14ac:dyDescent="0.25">
      <c r="B56" s="90" t="s">
        <v>256</v>
      </c>
      <c r="C56" s="93">
        <v>-0.161538461538</v>
      </c>
      <c r="D56" s="9">
        <v>320</v>
      </c>
      <c r="E56" s="9">
        <v>404</v>
      </c>
      <c r="F56" s="9">
        <v>411</v>
      </c>
      <c r="G56" s="9">
        <v>439</v>
      </c>
      <c r="H56" s="9">
        <v>387</v>
      </c>
      <c r="I56" s="9">
        <v>376</v>
      </c>
      <c r="J56" s="9">
        <v>434</v>
      </c>
      <c r="K56" s="9">
        <v>477</v>
      </c>
      <c r="L56" s="9">
        <v>418</v>
      </c>
      <c r="M56" s="94">
        <v>337</v>
      </c>
      <c r="N56" s="94">
        <f t="shared" si="0"/>
        <v>-50</v>
      </c>
    </row>
    <row r="57" spans="2:14" x14ac:dyDescent="0.25">
      <c r="B57" s="90" t="s">
        <v>257</v>
      </c>
      <c r="C57" s="93">
        <v>-0.20544554455399999</v>
      </c>
      <c r="D57" s="9">
        <v>444</v>
      </c>
      <c r="E57" s="9">
        <v>524</v>
      </c>
      <c r="F57" s="9">
        <v>536</v>
      </c>
      <c r="G57" s="9">
        <v>556</v>
      </c>
      <c r="H57" s="9">
        <v>568</v>
      </c>
      <c r="I57" s="9">
        <v>445</v>
      </c>
      <c r="J57" s="9">
        <v>498</v>
      </c>
      <c r="K57" s="9">
        <v>495</v>
      </c>
      <c r="L57" s="9">
        <v>425</v>
      </c>
      <c r="M57" s="94">
        <v>349</v>
      </c>
      <c r="N57" s="94">
        <f t="shared" si="0"/>
        <v>-219</v>
      </c>
    </row>
    <row r="58" spans="2:14" x14ac:dyDescent="0.25">
      <c r="B58" s="90" t="s">
        <v>258</v>
      </c>
      <c r="C58" s="93">
        <v>-0.16710182767599999</v>
      </c>
      <c r="D58" s="9">
        <v>406</v>
      </c>
      <c r="E58" s="9">
        <v>461</v>
      </c>
      <c r="F58" s="9">
        <v>489</v>
      </c>
      <c r="G58" s="9">
        <v>521</v>
      </c>
      <c r="H58" s="9">
        <v>542</v>
      </c>
      <c r="I58" s="9">
        <v>406</v>
      </c>
      <c r="J58" s="9">
        <v>464</v>
      </c>
      <c r="K58" s="9">
        <v>473</v>
      </c>
      <c r="L58" s="9">
        <v>409</v>
      </c>
      <c r="M58" s="94">
        <v>333</v>
      </c>
      <c r="N58" s="94">
        <f t="shared" si="0"/>
        <v>-209</v>
      </c>
    </row>
    <row r="59" spans="2:14" x14ac:dyDescent="0.25">
      <c r="B59" s="90" t="s">
        <v>259</v>
      </c>
      <c r="C59" s="93">
        <v>-0.22110552763800001</v>
      </c>
      <c r="D59" s="9">
        <v>306</v>
      </c>
      <c r="E59" s="9">
        <v>402</v>
      </c>
      <c r="F59" s="9">
        <v>457</v>
      </c>
      <c r="G59" s="9">
        <v>458</v>
      </c>
      <c r="H59" s="9">
        <v>409</v>
      </c>
      <c r="I59" s="9">
        <v>389</v>
      </c>
      <c r="J59" s="9">
        <v>488</v>
      </c>
      <c r="K59" s="9">
        <v>504</v>
      </c>
      <c r="L59" s="9">
        <v>432</v>
      </c>
      <c r="M59" s="94">
        <v>326</v>
      </c>
      <c r="N59" s="94">
        <f t="shared" si="0"/>
        <v>-83</v>
      </c>
    </row>
    <row r="60" spans="2:14" x14ac:dyDescent="0.25">
      <c r="B60" s="90" t="s">
        <v>260</v>
      </c>
      <c r="C60" s="93">
        <v>-0.19371727748699999</v>
      </c>
      <c r="D60" s="9">
        <v>348</v>
      </c>
      <c r="E60" s="9">
        <v>360</v>
      </c>
      <c r="F60" s="9">
        <v>376</v>
      </c>
      <c r="G60" s="9">
        <v>417</v>
      </c>
      <c r="H60" s="9">
        <v>405</v>
      </c>
      <c r="I60" s="9">
        <v>318</v>
      </c>
      <c r="J60" s="9">
        <v>397</v>
      </c>
      <c r="K60" s="9">
        <v>428</v>
      </c>
      <c r="L60" s="9">
        <v>403</v>
      </c>
      <c r="M60" s="94">
        <v>346</v>
      </c>
      <c r="N60" s="94">
        <f t="shared" si="0"/>
        <v>-59</v>
      </c>
    </row>
    <row r="61" spans="2:14" x14ac:dyDescent="0.25">
      <c r="B61" s="90" t="s">
        <v>261</v>
      </c>
      <c r="C61" s="93">
        <v>-0.20626631853800001</v>
      </c>
      <c r="D61" s="9">
        <v>374</v>
      </c>
      <c r="E61" s="9">
        <v>471</v>
      </c>
      <c r="F61" s="9">
        <v>518</v>
      </c>
      <c r="G61" s="9">
        <v>513</v>
      </c>
      <c r="H61" s="9">
        <v>471</v>
      </c>
      <c r="I61" s="9">
        <v>401</v>
      </c>
      <c r="J61" s="9">
        <v>389</v>
      </c>
      <c r="K61" s="9">
        <v>415</v>
      </c>
      <c r="L61" s="9">
        <v>402</v>
      </c>
      <c r="M61" s="94">
        <v>342</v>
      </c>
      <c r="N61" s="94">
        <f t="shared" si="0"/>
        <v>-129</v>
      </c>
    </row>
    <row r="62" spans="2:14" x14ac:dyDescent="0.25">
      <c r="B62" s="90" t="s">
        <v>262</v>
      </c>
      <c r="C62" s="93">
        <v>-0.24020887728500001</v>
      </c>
      <c r="D62" s="9">
        <v>362</v>
      </c>
      <c r="E62" s="9">
        <v>384</v>
      </c>
      <c r="F62" s="9">
        <v>393</v>
      </c>
      <c r="G62" s="9">
        <v>418</v>
      </c>
      <c r="H62" s="9">
        <v>397</v>
      </c>
      <c r="I62" s="9">
        <v>330</v>
      </c>
      <c r="J62" s="9">
        <v>381</v>
      </c>
      <c r="K62" s="9">
        <v>400</v>
      </c>
      <c r="L62" s="9">
        <v>393</v>
      </c>
      <c r="M62" s="94">
        <v>320</v>
      </c>
      <c r="N62" s="94">
        <f t="shared" si="0"/>
        <v>-77</v>
      </c>
    </row>
    <row r="63" spans="2:14" x14ac:dyDescent="0.25">
      <c r="B63" s="90" t="s">
        <v>263</v>
      </c>
      <c r="C63" s="93">
        <v>-0.18465909090900001</v>
      </c>
      <c r="D63" s="9">
        <v>351</v>
      </c>
      <c r="E63" s="9">
        <v>346</v>
      </c>
      <c r="F63" s="9">
        <v>350</v>
      </c>
      <c r="G63" s="9">
        <v>377</v>
      </c>
      <c r="H63" s="9">
        <v>382</v>
      </c>
      <c r="I63" s="9">
        <v>306</v>
      </c>
      <c r="J63" s="9">
        <v>348</v>
      </c>
      <c r="K63" s="9">
        <v>385</v>
      </c>
      <c r="L63" s="9">
        <v>367</v>
      </c>
      <c r="M63" s="94">
        <v>311</v>
      </c>
      <c r="N63" s="94">
        <f t="shared" si="0"/>
        <v>-71</v>
      </c>
    </row>
    <row r="64" spans="2:14" x14ac:dyDescent="0.25">
      <c r="B64" s="90" t="s">
        <v>264</v>
      </c>
      <c r="C64" s="93">
        <v>-0.20505617977500001</v>
      </c>
      <c r="D64" s="9">
        <v>297</v>
      </c>
      <c r="E64" s="9">
        <v>336</v>
      </c>
      <c r="F64" s="9">
        <v>356</v>
      </c>
      <c r="G64" s="9">
        <v>346</v>
      </c>
      <c r="H64" s="9">
        <v>324</v>
      </c>
      <c r="I64" s="9">
        <v>356</v>
      </c>
      <c r="J64" s="9">
        <v>369</v>
      </c>
      <c r="K64" s="9">
        <v>379</v>
      </c>
      <c r="L64" s="9">
        <v>380</v>
      </c>
      <c r="M64" s="94">
        <v>296</v>
      </c>
      <c r="N64" s="94">
        <f t="shared" si="0"/>
        <v>-28</v>
      </c>
    </row>
    <row r="65" spans="2:14" x14ac:dyDescent="0.25">
      <c r="B65" s="90" t="s">
        <v>265</v>
      </c>
      <c r="C65" s="93">
        <v>-0.227692307692</v>
      </c>
      <c r="D65" s="9">
        <v>193</v>
      </c>
      <c r="E65" s="9">
        <v>208</v>
      </c>
      <c r="F65" s="9">
        <v>245</v>
      </c>
      <c r="G65" s="9">
        <v>255</v>
      </c>
      <c r="H65" s="9">
        <v>245</v>
      </c>
      <c r="I65" s="9">
        <v>247</v>
      </c>
      <c r="J65" s="9">
        <v>292</v>
      </c>
      <c r="K65" s="9">
        <v>317</v>
      </c>
      <c r="L65" s="9">
        <v>342</v>
      </c>
      <c r="M65" s="94">
        <v>288</v>
      </c>
      <c r="N65" s="94">
        <f t="shared" si="0"/>
        <v>43</v>
      </c>
    </row>
    <row r="66" spans="2:14" x14ac:dyDescent="0.25">
      <c r="B66" s="90" t="s">
        <v>266</v>
      </c>
      <c r="C66" s="93">
        <v>-0.210191082803</v>
      </c>
      <c r="D66" s="9">
        <v>239</v>
      </c>
      <c r="E66" s="9">
        <v>285</v>
      </c>
      <c r="F66" s="9">
        <v>331</v>
      </c>
      <c r="G66" s="9">
        <v>333</v>
      </c>
      <c r="H66" s="9">
        <v>347</v>
      </c>
      <c r="I66" s="9">
        <v>313</v>
      </c>
      <c r="J66" s="9">
        <v>309</v>
      </c>
      <c r="K66" s="9">
        <v>346</v>
      </c>
      <c r="L66" s="9">
        <v>330</v>
      </c>
      <c r="M66" s="94">
        <v>268</v>
      </c>
      <c r="N66" s="94">
        <f t="shared" si="0"/>
        <v>-79</v>
      </c>
    </row>
    <row r="67" spans="2:14" x14ac:dyDescent="0.25">
      <c r="B67" s="90" t="s">
        <v>267</v>
      </c>
      <c r="C67" s="93">
        <v>-0.24924012158100001</v>
      </c>
      <c r="D67" s="9">
        <v>268</v>
      </c>
      <c r="E67" s="9">
        <v>289</v>
      </c>
      <c r="F67" s="9">
        <v>325</v>
      </c>
      <c r="G67" s="9">
        <v>322</v>
      </c>
      <c r="H67" s="9">
        <v>327</v>
      </c>
      <c r="I67" s="9">
        <v>264</v>
      </c>
      <c r="J67" s="9">
        <v>300</v>
      </c>
      <c r="K67" s="9">
        <v>354</v>
      </c>
      <c r="L67" s="9">
        <v>329</v>
      </c>
      <c r="M67" s="94">
        <v>268</v>
      </c>
      <c r="N67" s="94">
        <f t="shared" si="0"/>
        <v>-59</v>
      </c>
    </row>
    <row r="68" spans="2:14" x14ac:dyDescent="0.25">
      <c r="B68" s="90" t="s">
        <v>268</v>
      </c>
      <c r="C68" s="93">
        <v>-0.22397476340700001</v>
      </c>
      <c r="D68" s="9">
        <v>317</v>
      </c>
      <c r="E68" s="9">
        <v>371</v>
      </c>
      <c r="F68" s="9">
        <v>376</v>
      </c>
      <c r="G68" s="9">
        <v>409</v>
      </c>
      <c r="H68" s="9">
        <v>403</v>
      </c>
      <c r="I68" s="9">
        <v>355</v>
      </c>
      <c r="J68" s="9">
        <v>327</v>
      </c>
      <c r="K68" s="9">
        <v>349</v>
      </c>
      <c r="L68" s="9">
        <v>337</v>
      </c>
      <c r="M68" s="94">
        <v>288</v>
      </c>
      <c r="N68" s="94">
        <f t="shared" si="0"/>
        <v>-115</v>
      </c>
    </row>
    <row r="69" spans="2:14" x14ac:dyDescent="0.25">
      <c r="B69" s="90" t="s">
        <v>269</v>
      </c>
      <c r="C69" s="93">
        <v>-0.30085959885399999</v>
      </c>
      <c r="D69" s="9">
        <v>261</v>
      </c>
      <c r="E69" s="9">
        <v>316</v>
      </c>
      <c r="F69" s="9">
        <v>354</v>
      </c>
      <c r="G69" s="9">
        <v>346</v>
      </c>
      <c r="H69" s="9">
        <v>319</v>
      </c>
      <c r="I69" s="9">
        <v>325</v>
      </c>
      <c r="J69" s="9">
        <v>341</v>
      </c>
      <c r="K69" s="9">
        <v>348</v>
      </c>
      <c r="L69" s="9">
        <v>342</v>
      </c>
      <c r="M69" s="94">
        <v>270</v>
      </c>
      <c r="N69" s="94">
        <f t="shared" si="0"/>
        <v>-49</v>
      </c>
    </row>
    <row r="70" spans="2:14" x14ac:dyDescent="0.25">
      <c r="B70" s="90" t="s">
        <v>270</v>
      </c>
      <c r="C70" s="93">
        <v>-0.28823529411799997</v>
      </c>
      <c r="D70" s="9">
        <v>347</v>
      </c>
      <c r="E70" s="9">
        <v>364</v>
      </c>
      <c r="F70" s="9">
        <v>386</v>
      </c>
      <c r="G70" s="9">
        <v>403</v>
      </c>
      <c r="H70" s="9">
        <v>365</v>
      </c>
      <c r="I70" s="9">
        <v>342</v>
      </c>
      <c r="J70" s="9">
        <v>360</v>
      </c>
      <c r="K70" s="9">
        <v>377</v>
      </c>
      <c r="L70" s="9">
        <v>365</v>
      </c>
      <c r="M70" s="94">
        <v>288</v>
      </c>
      <c r="N70" s="94">
        <f t="shared" si="0"/>
        <v>-77</v>
      </c>
    </row>
    <row r="71" spans="2:14" x14ac:dyDescent="0.25">
      <c r="B71" s="90" t="s">
        <v>271</v>
      </c>
      <c r="C71" s="93">
        <v>-0.31988472622500003</v>
      </c>
      <c r="D71" s="9">
        <v>335</v>
      </c>
      <c r="E71" s="9">
        <v>364</v>
      </c>
      <c r="F71" s="9">
        <v>377</v>
      </c>
      <c r="G71" s="9">
        <v>433</v>
      </c>
      <c r="H71" s="9">
        <v>399</v>
      </c>
      <c r="I71" s="9">
        <v>340</v>
      </c>
      <c r="J71" s="9">
        <v>374</v>
      </c>
      <c r="K71" s="9">
        <v>404</v>
      </c>
      <c r="L71" s="9">
        <v>376</v>
      </c>
      <c r="M71" s="94">
        <v>281</v>
      </c>
      <c r="N71" s="94">
        <f t="shared" ref="N71:N105" si="1">M71-H71</f>
        <v>-118</v>
      </c>
    </row>
    <row r="72" spans="2:14" x14ac:dyDescent="0.25">
      <c r="B72" s="90" t="s">
        <v>272</v>
      </c>
      <c r="C72" s="93">
        <v>-0.15328467153299999</v>
      </c>
      <c r="D72" s="9">
        <v>276</v>
      </c>
      <c r="E72" s="9">
        <v>339</v>
      </c>
      <c r="F72" s="9">
        <v>351</v>
      </c>
      <c r="G72" s="9">
        <v>379</v>
      </c>
      <c r="H72" s="9">
        <v>356</v>
      </c>
      <c r="I72" s="9">
        <v>263</v>
      </c>
      <c r="J72" s="9">
        <v>273</v>
      </c>
      <c r="K72" s="9">
        <v>294</v>
      </c>
      <c r="L72" s="9">
        <v>305</v>
      </c>
      <c r="M72" s="94">
        <v>268</v>
      </c>
      <c r="N72" s="94">
        <f t="shared" si="1"/>
        <v>-88</v>
      </c>
    </row>
    <row r="73" spans="2:14" x14ac:dyDescent="0.25">
      <c r="B73" s="90" t="s">
        <v>273</v>
      </c>
      <c r="C73" s="93">
        <v>-0.24242424242400001</v>
      </c>
      <c r="D73" s="9">
        <v>319</v>
      </c>
      <c r="E73" s="9">
        <v>353</v>
      </c>
      <c r="F73" s="9">
        <v>347</v>
      </c>
      <c r="G73" s="9">
        <v>351</v>
      </c>
      <c r="H73" s="9">
        <v>319</v>
      </c>
      <c r="I73" s="9">
        <v>290</v>
      </c>
      <c r="J73" s="9">
        <v>291</v>
      </c>
      <c r="K73" s="9">
        <v>312</v>
      </c>
      <c r="L73" s="9">
        <v>328</v>
      </c>
      <c r="M73" s="94">
        <v>262</v>
      </c>
      <c r="N73" s="94">
        <f t="shared" si="1"/>
        <v>-57</v>
      </c>
    </row>
    <row r="74" spans="2:14" x14ac:dyDescent="0.25">
      <c r="B74" s="90" t="s">
        <v>274</v>
      </c>
      <c r="C74" s="93">
        <v>-0.32326283987900001</v>
      </c>
      <c r="D74" s="9">
        <v>249</v>
      </c>
      <c r="E74" s="9">
        <v>257</v>
      </c>
      <c r="F74" s="9">
        <v>290</v>
      </c>
      <c r="G74" s="9">
        <v>316</v>
      </c>
      <c r="H74" s="9">
        <v>288</v>
      </c>
      <c r="I74" s="9">
        <v>296</v>
      </c>
      <c r="J74" s="9">
        <v>325</v>
      </c>
      <c r="K74" s="9">
        <v>343</v>
      </c>
      <c r="L74" s="9">
        <v>337</v>
      </c>
      <c r="M74" s="94">
        <v>250</v>
      </c>
      <c r="N74" s="94">
        <f t="shared" si="1"/>
        <v>-38</v>
      </c>
    </row>
    <row r="75" spans="2:14" x14ac:dyDescent="0.25">
      <c r="B75" s="90" t="s">
        <v>275</v>
      </c>
      <c r="C75" s="93">
        <v>-0.217543859649</v>
      </c>
      <c r="D75" s="9">
        <v>232</v>
      </c>
      <c r="E75" s="9">
        <v>278</v>
      </c>
      <c r="F75" s="9">
        <v>288</v>
      </c>
      <c r="G75" s="9">
        <v>294</v>
      </c>
      <c r="H75" s="9">
        <v>297</v>
      </c>
      <c r="I75" s="9">
        <v>313</v>
      </c>
      <c r="J75" s="9">
        <v>347</v>
      </c>
      <c r="K75" s="9">
        <v>366</v>
      </c>
      <c r="L75" s="9">
        <v>331</v>
      </c>
      <c r="M75" s="94">
        <v>261</v>
      </c>
      <c r="N75" s="94">
        <f t="shared" si="1"/>
        <v>-36</v>
      </c>
    </row>
    <row r="76" spans="2:14" x14ac:dyDescent="0.25">
      <c r="B76" s="90" t="s">
        <v>276</v>
      </c>
      <c r="C76" s="93">
        <v>-0.25337837837799998</v>
      </c>
      <c r="D76" s="9">
        <v>257</v>
      </c>
      <c r="E76" s="9">
        <v>297</v>
      </c>
      <c r="F76" s="9">
        <v>297</v>
      </c>
      <c r="G76" s="9">
        <v>300</v>
      </c>
      <c r="H76" s="9">
        <v>278</v>
      </c>
      <c r="I76" s="9">
        <v>275</v>
      </c>
      <c r="J76" s="9">
        <v>315</v>
      </c>
      <c r="K76" s="9">
        <v>358</v>
      </c>
      <c r="L76" s="9">
        <v>341</v>
      </c>
      <c r="M76" s="94">
        <v>266</v>
      </c>
      <c r="N76" s="94">
        <f t="shared" si="1"/>
        <v>-12</v>
      </c>
    </row>
    <row r="77" spans="2:14" x14ac:dyDescent="0.25">
      <c r="B77" s="90" t="s">
        <v>277</v>
      </c>
      <c r="C77" s="93">
        <v>-0.228873239437</v>
      </c>
      <c r="D77" s="9">
        <v>260</v>
      </c>
      <c r="E77" s="9">
        <v>300</v>
      </c>
      <c r="F77" s="9">
        <v>311</v>
      </c>
      <c r="G77" s="9">
        <v>326</v>
      </c>
      <c r="H77" s="9">
        <v>318</v>
      </c>
      <c r="I77" s="9">
        <v>223</v>
      </c>
      <c r="J77" s="9">
        <v>250</v>
      </c>
      <c r="K77" s="9">
        <v>302</v>
      </c>
      <c r="L77" s="9">
        <v>303</v>
      </c>
      <c r="M77" s="94">
        <v>247</v>
      </c>
      <c r="N77" s="94">
        <f t="shared" si="1"/>
        <v>-71</v>
      </c>
    </row>
    <row r="78" spans="2:14" x14ac:dyDescent="0.25">
      <c r="B78" s="90" t="s">
        <v>278</v>
      </c>
      <c r="C78" s="93">
        <v>-0.17110266159699999</v>
      </c>
      <c r="D78" s="9">
        <v>266</v>
      </c>
      <c r="E78" s="9">
        <v>314</v>
      </c>
      <c r="F78" s="9">
        <v>321</v>
      </c>
      <c r="G78" s="9">
        <v>325</v>
      </c>
      <c r="H78" s="9">
        <v>295</v>
      </c>
      <c r="I78" s="9">
        <v>253</v>
      </c>
      <c r="J78" s="9">
        <v>279</v>
      </c>
      <c r="K78" s="9">
        <v>294</v>
      </c>
      <c r="L78" s="9">
        <v>310</v>
      </c>
      <c r="M78" s="94">
        <v>272</v>
      </c>
      <c r="N78" s="94">
        <f t="shared" si="1"/>
        <v>-23</v>
      </c>
    </row>
    <row r="79" spans="2:14" x14ac:dyDescent="0.25">
      <c r="B79" s="90" t="s">
        <v>279</v>
      </c>
      <c r="C79" s="93">
        <v>-0.30573248407600001</v>
      </c>
      <c r="D79" s="9">
        <v>374</v>
      </c>
      <c r="E79" s="9">
        <v>412</v>
      </c>
      <c r="F79" s="9">
        <v>356</v>
      </c>
      <c r="G79" s="9">
        <v>385</v>
      </c>
      <c r="H79" s="9">
        <v>373</v>
      </c>
      <c r="I79" s="9">
        <v>312</v>
      </c>
      <c r="J79" s="9">
        <v>319</v>
      </c>
      <c r="K79" s="9">
        <v>384</v>
      </c>
      <c r="L79" s="9">
        <v>354</v>
      </c>
      <c r="M79" s="94">
        <v>251</v>
      </c>
      <c r="N79" s="94">
        <f t="shared" si="1"/>
        <v>-122</v>
      </c>
    </row>
    <row r="80" spans="2:14" x14ac:dyDescent="0.25">
      <c r="B80" s="90" t="s">
        <v>280</v>
      </c>
      <c r="C80" s="93">
        <v>-0.31974921630100001</v>
      </c>
      <c r="D80" s="9">
        <v>222</v>
      </c>
      <c r="E80" s="9">
        <v>262</v>
      </c>
      <c r="F80" s="9">
        <v>296</v>
      </c>
      <c r="G80" s="9">
        <v>288</v>
      </c>
      <c r="H80" s="9">
        <v>268</v>
      </c>
      <c r="I80" s="9">
        <v>281</v>
      </c>
      <c r="J80" s="9">
        <v>304</v>
      </c>
      <c r="K80" s="9">
        <v>332</v>
      </c>
      <c r="L80" s="9">
        <v>333</v>
      </c>
      <c r="M80" s="94">
        <v>257</v>
      </c>
      <c r="N80" s="94">
        <f t="shared" si="1"/>
        <v>-11</v>
      </c>
    </row>
    <row r="81" spans="2:14" x14ac:dyDescent="0.25">
      <c r="B81" s="90" t="s">
        <v>281</v>
      </c>
      <c r="C81" s="93">
        <v>-0.27972027972000002</v>
      </c>
      <c r="D81" s="9">
        <v>215</v>
      </c>
      <c r="E81" s="9">
        <v>247</v>
      </c>
      <c r="F81" s="9">
        <v>295</v>
      </c>
      <c r="G81" s="9">
        <v>290</v>
      </c>
      <c r="H81" s="9">
        <v>268</v>
      </c>
      <c r="I81" s="9">
        <v>230</v>
      </c>
      <c r="J81" s="9">
        <v>286</v>
      </c>
      <c r="K81" s="9">
        <v>310</v>
      </c>
      <c r="L81" s="9">
        <v>317</v>
      </c>
      <c r="M81" s="94">
        <v>258</v>
      </c>
      <c r="N81" s="94">
        <f t="shared" si="1"/>
        <v>-10</v>
      </c>
    </row>
    <row r="82" spans="2:14" x14ac:dyDescent="0.25">
      <c r="B82" s="90" t="s">
        <v>282</v>
      </c>
      <c r="C82" s="93">
        <v>-0.21621621621600001</v>
      </c>
      <c r="D82" s="9">
        <v>224</v>
      </c>
      <c r="E82" s="9">
        <v>283</v>
      </c>
      <c r="F82" s="9">
        <v>309</v>
      </c>
      <c r="G82" s="9">
        <v>303</v>
      </c>
      <c r="H82" s="9">
        <v>274</v>
      </c>
      <c r="I82" s="9">
        <v>266</v>
      </c>
      <c r="J82" s="9">
        <v>285</v>
      </c>
      <c r="K82" s="9">
        <v>324</v>
      </c>
      <c r="L82" s="9">
        <v>298</v>
      </c>
      <c r="M82" s="94">
        <v>253</v>
      </c>
      <c r="N82" s="94">
        <f t="shared" si="1"/>
        <v>-21</v>
      </c>
    </row>
    <row r="83" spans="2:14" x14ac:dyDescent="0.25">
      <c r="B83" s="90" t="s">
        <v>120</v>
      </c>
      <c r="C83" s="93">
        <v>-0.29225352112699998</v>
      </c>
      <c r="D83" s="9">
        <v>231</v>
      </c>
      <c r="E83" s="9">
        <v>249</v>
      </c>
      <c r="F83" s="9">
        <v>280</v>
      </c>
      <c r="G83" s="9">
        <v>303</v>
      </c>
      <c r="H83" s="9">
        <v>300</v>
      </c>
      <c r="I83" s="9">
        <v>228</v>
      </c>
      <c r="J83" s="9">
        <v>267</v>
      </c>
      <c r="K83" s="9">
        <v>300</v>
      </c>
      <c r="L83" s="9">
        <v>308</v>
      </c>
      <c r="M83" s="94">
        <v>222</v>
      </c>
      <c r="N83" s="94">
        <f t="shared" si="1"/>
        <v>-78</v>
      </c>
    </row>
    <row r="84" spans="2:14" x14ac:dyDescent="0.25">
      <c r="B84" s="90" t="s">
        <v>283</v>
      </c>
      <c r="C84" s="93">
        <v>-0.33103448275899999</v>
      </c>
      <c r="D84" s="9">
        <v>200</v>
      </c>
      <c r="E84" s="9">
        <v>235</v>
      </c>
      <c r="F84" s="9">
        <v>250</v>
      </c>
      <c r="G84" s="9">
        <v>266</v>
      </c>
      <c r="H84" s="9">
        <v>269</v>
      </c>
      <c r="I84" s="9">
        <v>250</v>
      </c>
      <c r="J84" s="9">
        <v>301</v>
      </c>
      <c r="K84" s="9">
        <v>302</v>
      </c>
      <c r="L84" s="9">
        <v>314</v>
      </c>
      <c r="M84" s="94">
        <v>247</v>
      </c>
      <c r="N84" s="94">
        <f t="shared" si="1"/>
        <v>-22</v>
      </c>
    </row>
    <row r="85" spans="2:14" x14ac:dyDescent="0.25">
      <c r="B85" s="90" t="s">
        <v>284</v>
      </c>
      <c r="C85" s="93">
        <v>-0.26893939393900002</v>
      </c>
      <c r="D85" s="9">
        <v>269</v>
      </c>
      <c r="E85" s="9">
        <v>324</v>
      </c>
      <c r="F85" s="9">
        <v>344</v>
      </c>
      <c r="G85" s="9">
        <v>370</v>
      </c>
      <c r="H85" s="9">
        <v>370</v>
      </c>
      <c r="I85" s="9">
        <v>278</v>
      </c>
      <c r="J85" s="9">
        <v>286</v>
      </c>
      <c r="K85" s="9">
        <v>330</v>
      </c>
      <c r="L85" s="9">
        <v>322</v>
      </c>
      <c r="M85" s="94">
        <v>242</v>
      </c>
      <c r="N85" s="94">
        <f t="shared" si="1"/>
        <v>-128</v>
      </c>
    </row>
    <row r="86" spans="2:14" x14ac:dyDescent="0.25">
      <c r="B86" s="90" t="s">
        <v>285</v>
      </c>
      <c r="C86" s="93">
        <v>-0.29007633587800002</v>
      </c>
      <c r="D86" s="9">
        <v>253</v>
      </c>
      <c r="E86" s="9">
        <v>283</v>
      </c>
      <c r="F86" s="9">
        <v>287</v>
      </c>
      <c r="G86" s="9">
        <v>294</v>
      </c>
      <c r="H86" s="9">
        <v>292</v>
      </c>
      <c r="I86" s="9">
        <v>256</v>
      </c>
      <c r="J86" s="9">
        <v>281</v>
      </c>
      <c r="K86" s="9">
        <v>286</v>
      </c>
      <c r="L86" s="9">
        <v>282</v>
      </c>
      <c r="M86" s="94">
        <v>225</v>
      </c>
      <c r="N86" s="94">
        <f t="shared" si="1"/>
        <v>-67</v>
      </c>
    </row>
    <row r="87" spans="2:14" x14ac:dyDescent="0.25">
      <c r="B87" s="90" t="s">
        <v>286</v>
      </c>
      <c r="C87" s="93">
        <v>-0.19534883720900001</v>
      </c>
      <c r="D87" s="9">
        <v>233</v>
      </c>
      <c r="E87" s="9">
        <v>256</v>
      </c>
      <c r="F87" s="9">
        <v>274</v>
      </c>
      <c r="G87" s="9">
        <v>282</v>
      </c>
      <c r="H87" s="9">
        <v>267</v>
      </c>
      <c r="I87" s="9">
        <v>226</v>
      </c>
      <c r="J87" s="9">
        <v>233</v>
      </c>
      <c r="K87" s="9">
        <v>252</v>
      </c>
      <c r="L87" s="9">
        <v>253</v>
      </c>
      <c r="M87" s="94">
        <v>214</v>
      </c>
      <c r="N87" s="94">
        <f t="shared" si="1"/>
        <v>-53</v>
      </c>
    </row>
    <row r="88" spans="2:14" x14ac:dyDescent="0.25">
      <c r="B88" s="90" t="s">
        <v>287</v>
      </c>
      <c r="C88" s="93">
        <v>-0.29487179487199999</v>
      </c>
      <c r="D88" s="9">
        <v>253</v>
      </c>
      <c r="E88" s="9">
        <v>249</v>
      </c>
      <c r="F88" s="9">
        <v>245</v>
      </c>
      <c r="G88" s="9">
        <v>256</v>
      </c>
      <c r="H88" s="9">
        <v>267</v>
      </c>
      <c r="I88" s="9">
        <v>224</v>
      </c>
      <c r="J88" s="9">
        <v>234</v>
      </c>
      <c r="K88" s="9">
        <v>283</v>
      </c>
      <c r="L88" s="9">
        <v>277</v>
      </c>
      <c r="M88" s="94">
        <v>215</v>
      </c>
      <c r="N88" s="94">
        <f t="shared" si="1"/>
        <v>-52</v>
      </c>
    </row>
    <row r="89" spans="2:14" x14ac:dyDescent="0.25">
      <c r="B89" s="90" t="s">
        <v>288</v>
      </c>
      <c r="C89" s="93">
        <v>-0.23152709359599999</v>
      </c>
      <c r="D89" s="9">
        <v>209</v>
      </c>
      <c r="E89" s="9">
        <v>249</v>
      </c>
      <c r="F89" s="9">
        <v>266</v>
      </c>
      <c r="G89" s="9">
        <v>268</v>
      </c>
      <c r="H89" s="9">
        <v>239</v>
      </c>
      <c r="I89" s="9">
        <v>187</v>
      </c>
      <c r="J89" s="9">
        <v>169</v>
      </c>
      <c r="K89" s="9">
        <v>247</v>
      </c>
      <c r="L89" s="9">
        <v>231</v>
      </c>
      <c r="M89" s="94">
        <v>181</v>
      </c>
      <c r="N89" s="94">
        <f t="shared" si="1"/>
        <v>-58</v>
      </c>
    </row>
    <row r="90" spans="2:14" x14ac:dyDescent="0.25">
      <c r="B90" s="90" t="s">
        <v>289</v>
      </c>
      <c r="C90" s="93">
        <v>-0.40769230769199999</v>
      </c>
      <c r="D90" s="9">
        <v>242</v>
      </c>
      <c r="E90" s="9">
        <v>265</v>
      </c>
      <c r="F90" s="9">
        <v>268</v>
      </c>
      <c r="G90" s="9">
        <v>295</v>
      </c>
      <c r="H90" s="9">
        <v>279</v>
      </c>
      <c r="I90" s="9">
        <v>255</v>
      </c>
      <c r="J90" s="9">
        <v>256</v>
      </c>
      <c r="K90" s="9">
        <v>295</v>
      </c>
      <c r="L90" s="9">
        <v>298</v>
      </c>
      <c r="M90" s="94">
        <v>218</v>
      </c>
      <c r="N90" s="94">
        <f t="shared" si="1"/>
        <v>-61</v>
      </c>
    </row>
    <row r="91" spans="2:14" x14ac:dyDescent="0.25">
      <c r="B91" s="90" t="s">
        <v>290</v>
      </c>
      <c r="C91" s="93">
        <v>-0.26923076923099998</v>
      </c>
      <c r="D91" s="9">
        <v>263</v>
      </c>
      <c r="E91" s="9">
        <v>298</v>
      </c>
      <c r="F91" s="9">
        <v>302</v>
      </c>
      <c r="G91" s="9">
        <v>328</v>
      </c>
      <c r="H91" s="9">
        <v>312</v>
      </c>
      <c r="I91" s="9">
        <v>199</v>
      </c>
      <c r="J91" s="9">
        <v>233</v>
      </c>
      <c r="K91" s="9">
        <v>256</v>
      </c>
      <c r="L91" s="9">
        <v>234</v>
      </c>
      <c r="M91" s="94">
        <v>182</v>
      </c>
      <c r="N91" s="94">
        <f t="shared" si="1"/>
        <v>-130</v>
      </c>
    </row>
    <row r="92" spans="2:14" x14ac:dyDescent="0.25">
      <c r="B92" s="90" t="s">
        <v>291</v>
      </c>
      <c r="C92" s="93">
        <v>0</v>
      </c>
      <c r="D92" s="9">
        <v>152</v>
      </c>
      <c r="E92" s="9">
        <v>160</v>
      </c>
      <c r="F92" s="9">
        <v>205</v>
      </c>
      <c r="G92" s="9">
        <v>262</v>
      </c>
      <c r="H92" s="9">
        <v>247</v>
      </c>
      <c r="I92" s="9">
        <v>233</v>
      </c>
      <c r="J92" s="9">
        <v>237</v>
      </c>
      <c r="K92" s="9">
        <v>238</v>
      </c>
      <c r="L92" s="9">
        <v>232</v>
      </c>
      <c r="M92" s="94">
        <v>176</v>
      </c>
      <c r="N92" s="94">
        <f t="shared" si="1"/>
        <v>-71</v>
      </c>
    </row>
    <row r="93" spans="2:14" x14ac:dyDescent="0.25">
      <c r="B93" s="90" t="s">
        <v>292</v>
      </c>
      <c r="C93" s="93">
        <v>0</v>
      </c>
      <c r="D93" s="9">
        <v>231</v>
      </c>
      <c r="E93" s="9">
        <v>269</v>
      </c>
      <c r="F93" s="9">
        <v>261</v>
      </c>
      <c r="G93" s="9">
        <v>265</v>
      </c>
      <c r="H93" s="9">
        <v>230</v>
      </c>
      <c r="I93" s="9">
        <v>226</v>
      </c>
      <c r="J93" s="9">
        <v>241</v>
      </c>
      <c r="K93" s="9">
        <v>251</v>
      </c>
      <c r="L93" s="9">
        <v>232</v>
      </c>
      <c r="M93" s="94">
        <v>206</v>
      </c>
      <c r="N93" s="94">
        <f t="shared" si="1"/>
        <v>-24</v>
      </c>
    </row>
    <row r="94" spans="2:14" x14ac:dyDescent="0.25">
      <c r="B94" s="90" t="s">
        <v>293</v>
      </c>
      <c r="C94" s="93">
        <v>-1</v>
      </c>
      <c r="D94" s="9">
        <v>307</v>
      </c>
      <c r="E94" s="9">
        <v>293</v>
      </c>
      <c r="F94" s="9">
        <v>330</v>
      </c>
      <c r="G94" s="9">
        <v>345</v>
      </c>
      <c r="H94" s="9">
        <v>319</v>
      </c>
      <c r="I94" s="9">
        <v>285</v>
      </c>
      <c r="J94" s="9">
        <v>312</v>
      </c>
      <c r="K94" s="9">
        <v>356</v>
      </c>
      <c r="L94" s="9">
        <v>295</v>
      </c>
      <c r="M94" s="94">
        <v>185</v>
      </c>
      <c r="N94" s="94">
        <f t="shared" si="1"/>
        <v>-134</v>
      </c>
    </row>
    <row r="95" spans="2:14" x14ac:dyDescent="0.25">
      <c r="B95" s="90" t="s">
        <v>294</v>
      </c>
      <c r="C95" s="93">
        <v>0</v>
      </c>
      <c r="D95" s="9">
        <v>209</v>
      </c>
      <c r="E95" s="9">
        <v>252</v>
      </c>
      <c r="F95" s="9">
        <v>263</v>
      </c>
      <c r="G95" s="9">
        <v>290</v>
      </c>
      <c r="H95" s="9">
        <v>317</v>
      </c>
      <c r="I95" s="9">
        <v>236</v>
      </c>
      <c r="J95" s="9">
        <v>280</v>
      </c>
      <c r="K95" s="9">
        <v>317</v>
      </c>
      <c r="L95" s="9">
        <v>258</v>
      </c>
      <c r="M95" s="94">
        <v>190</v>
      </c>
      <c r="N95" s="94">
        <f t="shared" si="1"/>
        <v>-127</v>
      </c>
    </row>
    <row r="96" spans="2:14" x14ac:dyDescent="0.25">
      <c r="B96" s="90" t="s">
        <v>295</v>
      </c>
      <c r="C96" s="93">
        <v>-1</v>
      </c>
      <c r="D96" s="9">
        <v>242</v>
      </c>
      <c r="E96" s="9">
        <v>279</v>
      </c>
      <c r="F96" s="9">
        <v>304</v>
      </c>
      <c r="G96" s="9">
        <v>309</v>
      </c>
      <c r="H96" s="9">
        <v>297</v>
      </c>
      <c r="I96" s="9">
        <v>205</v>
      </c>
      <c r="J96" s="9">
        <v>247</v>
      </c>
      <c r="K96" s="9">
        <v>295</v>
      </c>
      <c r="L96" s="9">
        <v>269</v>
      </c>
      <c r="M96" s="94">
        <v>202</v>
      </c>
      <c r="N96" s="94">
        <f t="shared" si="1"/>
        <v>-95</v>
      </c>
    </row>
    <row r="97" spans="2:14" x14ac:dyDescent="0.25">
      <c r="B97" s="90" t="s">
        <v>296</v>
      </c>
      <c r="C97" s="93">
        <v>-1</v>
      </c>
      <c r="D97" s="9">
        <v>243</v>
      </c>
      <c r="E97" s="9">
        <v>285</v>
      </c>
      <c r="F97" s="9">
        <v>321</v>
      </c>
      <c r="G97" s="9">
        <v>310</v>
      </c>
      <c r="H97" s="9">
        <v>281</v>
      </c>
      <c r="I97" s="9">
        <v>244</v>
      </c>
      <c r="J97" s="9">
        <v>243</v>
      </c>
      <c r="K97" s="9">
        <v>277</v>
      </c>
      <c r="L97" s="9">
        <v>264</v>
      </c>
      <c r="M97" s="94">
        <v>204</v>
      </c>
      <c r="N97" s="94">
        <f t="shared" si="1"/>
        <v>-77</v>
      </c>
    </row>
    <row r="98" spans="2:14" x14ac:dyDescent="0.25">
      <c r="B98" s="90" t="s">
        <v>297</v>
      </c>
      <c r="C98" s="93">
        <v>0</v>
      </c>
      <c r="D98" s="9">
        <v>171</v>
      </c>
      <c r="E98" s="9">
        <v>183</v>
      </c>
      <c r="F98" s="9">
        <v>204</v>
      </c>
      <c r="G98" s="9">
        <v>243</v>
      </c>
      <c r="H98" s="9">
        <v>226</v>
      </c>
      <c r="I98" s="9">
        <v>171</v>
      </c>
      <c r="J98" s="9">
        <v>181</v>
      </c>
      <c r="K98" s="9">
        <v>204</v>
      </c>
      <c r="L98" s="9">
        <v>226</v>
      </c>
      <c r="M98" s="94">
        <v>187</v>
      </c>
      <c r="N98" s="94">
        <f t="shared" si="1"/>
        <v>-39</v>
      </c>
    </row>
    <row r="99" spans="2:14" x14ac:dyDescent="0.25">
      <c r="B99" s="90" t="s">
        <v>298</v>
      </c>
      <c r="C99" s="93">
        <v>-1</v>
      </c>
      <c r="D99" s="9">
        <v>269</v>
      </c>
      <c r="E99" s="9">
        <v>256</v>
      </c>
      <c r="F99" s="9">
        <v>260</v>
      </c>
      <c r="G99" s="9">
        <v>282</v>
      </c>
      <c r="H99" s="9">
        <v>255</v>
      </c>
      <c r="I99" s="9">
        <v>253</v>
      </c>
      <c r="J99" s="9">
        <v>263</v>
      </c>
      <c r="K99" s="9">
        <v>290</v>
      </c>
      <c r="L99" s="9">
        <v>265</v>
      </c>
      <c r="M99" s="94">
        <v>145</v>
      </c>
      <c r="N99" s="94">
        <f t="shared" si="1"/>
        <v>-110</v>
      </c>
    </row>
    <row r="100" spans="2:14" x14ac:dyDescent="0.25">
      <c r="B100" s="90" t="s">
        <v>299</v>
      </c>
      <c r="C100" s="93">
        <v>0</v>
      </c>
      <c r="D100" s="9">
        <v>243</v>
      </c>
      <c r="E100" s="9">
        <v>297</v>
      </c>
      <c r="F100" s="9">
        <v>309</v>
      </c>
      <c r="G100" s="9">
        <v>288</v>
      </c>
      <c r="H100" s="9">
        <v>253</v>
      </c>
      <c r="I100" s="9">
        <v>204</v>
      </c>
      <c r="J100" s="9">
        <v>216</v>
      </c>
      <c r="K100" s="9">
        <v>259</v>
      </c>
      <c r="L100" s="9">
        <v>247</v>
      </c>
      <c r="M100" s="94">
        <v>210</v>
      </c>
      <c r="N100" s="94">
        <f t="shared" si="1"/>
        <v>-43</v>
      </c>
    </row>
    <row r="101" spans="2:14" x14ac:dyDescent="0.25">
      <c r="B101" s="90" t="s">
        <v>300</v>
      </c>
      <c r="C101" s="93">
        <v>0</v>
      </c>
      <c r="D101" s="9">
        <v>227</v>
      </c>
      <c r="E101" s="9">
        <v>270</v>
      </c>
      <c r="F101" s="9">
        <v>236</v>
      </c>
      <c r="G101" s="9">
        <v>225</v>
      </c>
      <c r="H101" s="9">
        <v>220</v>
      </c>
      <c r="I101" s="9">
        <v>219</v>
      </c>
      <c r="J101" s="9">
        <v>232</v>
      </c>
      <c r="K101" s="9">
        <v>243</v>
      </c>
      <c r="L101" s="9">
        <v>226</v>
      </c>
      <c r="M101" s="94">
        <v>180</v>
      </c>
      <c r="N101" s="94">
        <f t="shared" si="1"/>
        <v>-40</v>
      </c>
    </row>
    <row r="102" spans="2:14" x14ac:dyDescent="0.25">
      <c r="B102" s="90" t="s">
        <v>301</v>
      </c>
      <c r="C102" s="93">
        <v>0</v>
      </c>
      <c r="D102" s="9">
        <v>240</v>
      </c>
      <c r="E102" s="9">
        <v>243</v>
      </c>
      <c r="F102" s="9">
        <v>242</v>
      </c>
      <c r="G102" s="9">
        <v>251</v>
      </c>
      <c r="H102" s="9">
        <v>235</v>
      </c>
      <c r="I102" s="9">
        <v>241</v>
      </c>
      <c r="J102" s="9">
        <v>261</v>
      </c>
      <c r="K102" s="9">
        <v>240</v>
      </c>
      <c r="L102" s="9">
        <v>205</v>
      </c>
      <c r="M102" s="94">
        <v>178</v>
      </c>
      <c r="N102" s="94">
        <f t="shared" si="1"/>
        <v>-57</v>
      </c>
    </row>
    <row r="103" spans="2:14" x14ac:dyDescent="0.25">
      <c r="B103" s="90" t="s">
        <v>302</v>
      </c>
      <c r="C103" s="93">
        <v>0</v>
      </c>
      <c r="D103" s="9">
        <v>278</v>
      </c>
      <c r="E103" s="9">
        <v>252</v>
      </c>
      <c r="F103" s="9">
        <v>251</v>
      </c>
      <c r="G103" s="9">
        <v>252</v>
      </c>
      <c r="H103" s="9">
        <v>246</v>
      </c>
      <c r="I103" s="9">
        <v>180</v>
      </c>
      <c r="J103" s="9">
        <v>220</v>
      </c>
      <c r="K103" s="9">
        <v>247</v>
      </c>
      <c r="L103" s="9">
        <v>221</v>
      </c>
      <c r="M103" s="94">
        <v>174</v>
      </c>
      <c r="N103" s="94">
        <f t="shared" si="1"/>
        <v>-72</v>
      </c>
    </row>
    <row r="104" spans="2:14" x14ac:dyDescent="0.25">
      <c r="B104" s="90" t="s">
        <v>303</v>
      </c>
      <c r="C104" s="93">
        <v>0</v>
      </c>
      <c r="D104" s="9">
        <v>140</v>
      </c>
      <c r="E104" s="9">
        <v>153</v>
      </c>
      <c r="F104" s="9">
        <v>195</v>
      </c>
      <c r="G104" s="9">
        <v>244</v>
      </c>
      <c r="H104" s="9">
        <v>227</v>
      </c>
      <c r="I104" s="9">
        <v>204</v>
      </c>
      <c r="J104" s="9">
        <v>202</v>
      </c>
      <c r="K104" s="9">
        <v>207</v>
      </c>
      <c r="L104" s="9">
        <v>206</v>
      </c>
      <c r="M104" s="94">
        <v>159</v>
      </c>
      <c r="N104" s="94">
        <f t="shared" si="1"/>
        <v>-68</v>
      </c>
    </row>
    <row r="105" spans="2:14" ht="15.75" thickBot="1" x14ac:dyDescent="0.3">
      <c r="B105" s="91" t="s">
        <v>304</v>
      </c>
      <c r="C105" s="95">
        <v>-1</v>
      </c>
      <c r="D105" s="3">
        <v>315</v>
      </c>
      <c r="E105" s="3">
        <v>360</v>
      </c>
      <c r="F105" s="3">
        <v>340</v>
      </c>
      <c r="G105" s="3">
        <v>358</v>
      </c>
      <c r="H105" s="3">
        <v>328</v>
      </c>
      <c r="I105" s="3">
        <v>308</v>
      </c>
      <c r="J105" s="3">
        <v>311</v>
      </c>
      <c r="K105" s="3">
        <v>320</v>
      </c>
      <c r="L105" s="3">
        <v>297</v>
      </c>
      <c r="M105" s="96">
        <v>213</v>
      </c>
      <c r="N105" s="96">
        <f t="shared" si="1"/>
        <v>-115</v>
      </c>
    </row>
    <row r="107" spans="2:14" x14ac:dyDescent="0.25">
      <c r="B107" s="89" t="s">
        <v>308</v>
      </c>
    </row>
  </sheetData>
  <conditionalFormatting sqref="C6:C105">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1513E-E55F-47D1-BAD0-C690F2F11B39}">
  <dimension ref="B1:G20"/>
  <sheetViews>
    <sheetView zoomScale="85" zoomScaleNormal="85" workbookViewId="0">
      <selection activeCell="C21" sqref="C21"/>
    </sheetView>
  </sheetViews>
  <sheetFormatPr defaultRowHeight="15" x14ac:dyDescent="0.25"/>
  <cols>
    <col min="1" max="1" width="3.140625" style="9" customWidth="1"/>
    <col min="2" max="4" width="9.140625" style="9"/>
    <col min="5" max="5" width="6.140625" style="9" customWidth="1"/>
    <col min="6" max="16384" width="9.140625" style="9"/>
  </cols>
  <sheetData>
    <row r="1" spans="2:7" ht="21" x14ac:dyDescent="0.35">
      <c r="B1" s="101" t="s">
        <v>111</v>
      </c>
    </row>
    <row r="2" spans="2:7" ht="15.75" thickBot="1" x14ac:dyDescent="0.3"/>
    <row r="3" spans="2:7" ht="15.75" thickBot="1" x14ac:dyDescent="0.3">
      <c r="B3" s="35"/>
      <c r="C3" s="233" t="s">
        <v>100</v>
      </c>
      <c r="D3" s="234"/>
      <c r="E3" s="37"/>
      <c r="F3" s="233" t="s">
        <v>101</v>
      </c>
      <c r="G3" s="234"/>
    </row>
    <row r="4" spans="2:7" ht="39" thickBot="1" x14ac:dyDescent="0.3">
      <c r="B4" s="110"/>
      <c r="C4" s="113" t="s">
        <v>102</v>
      </c>
      <c r="D4" s="114" t="s">
        <v>103</v>
      </c>
      <c r="E4" s="35"/>
      <c r="F4" s="113" t="s">
        <v>102</v>
      </c>
      <c r="G4" s="114" t="s">
        <v>103</v>
      </c>
    </row>
    <row r="5" spans="2:7" ht="25.5" x14ac:dyDescent="0.25">
      <c r="B5" s="111" t="s">
        <v>104</v>
      </c>
      <c r="C5" s="115"/>
      <c r="D5" s="116">
        <v>0.21410791270895402</v>
      </c>
      <c r="E5" s="36"/>
      <c r="F5" s="115"/>
      <c r="G5" s="116">
        <v>4.013545347467609</v>
      </c>
    </row>
    <row r="6" spans="2:7" ht="25.5" x14ac:dyDescent="0.25">
      <c r="B6" s="111" t="s">
        <v>105</v>
      </c>
      <c r="C6" s="115"/>
      <c r="D6" s="116">
        <v>0.64114440996186772</v>
      </c>
      <c r="E6" s="36"/>
      <c r="F6" s="115"/>
      <c r="G6" s="116">
        <v>3.8182085600823652</v>
      </c>
    </row>
    <row r="7" spans="2:7" x14ac:dyDescent="0.25">
      <c r="B7" s="111" t="s">
        <v>106</v>
      </c>
      <c r="C7" s="115"/>
      <c r="D7" s="116">
        <v>-0.10835004928489411</v>
      </c>
      <c r="E7" s="36"/>
      <c r="F7" s="115"/>
      <c r="G7" s="116">
        <v>3.8927943760984185</v>
      </c>
    </row>
    <row r="8" spans="2:7" x14ac:dyDescent="0.25">
      <c r="B8" s="111" t="s">
        <v>107</v>
      </c>
      <c r="C8" s="115"/>
      <c r="D8" s="116">
        <v>0.49338347798875759</v>
      </c>
      <c r="E8" s="36"/>
      <c r="F8" s="115"/>
      <c r="G8" s="116">
        <v>3.8345224463431107</v>
      </c>
    </row>
    <row r="9" spans="2:7" x14ac:dyDescent="0.25">
      <c r="B9" s="111" t="s">
        <v>108</v>
      </c>
      <c r="C9" s="115"/>
      <c r="D9" s="116">
        <v>2.3879433694462548E-2</v>
      </c>
      <c r="E9" s="36"/>
      <c r="F9" s="115"/>
      <c r="G9" s="116">
        <v>3.7692847124824689</v>
      </c>
    </row>
    <row r="10" spans="2:7" ht="25.5" x14ac:dyDescent="0.25">
      <c r="B10" s="111" t="s">
        <v>109</v>
      </c>
      <c r="C10" s="117">
        <v>0.19999419448612343</v>
      </c>
      <c r="D10" s="118">
        <v>0.20013336666666603</v>
      </c>
      <c r="E10" s="109"/>
      <c r="F10" s="117">
        <v>3.8000303072329276</v>
      </c>
      <c r="G10" s="118">
        <v>3.800000000000006</v>
      </c>
    </row>
    <row r="11" spans="2:7" x14ac:dyDescent="0.25">
      <c r="B11" s="111" t="s">
        <v>106</v>
      </c>
      <c r="C11" s="117">
        <v>0.35000217494810215</v>
      </c>
      <c r="D11" s="118">
        <v>-35.088914949246387</v>
      </c>
      <c r="E11" s="109"/>
      <c r="F11" s="117">
        <v>3.8333563428022863</v>
      </c>
      <c r="G11" s="118">
        <v>10.000000000000005</v>
      </c>
    </row>
    <row r="12" spans="2:7" x14ac:dyDescent="0.25">
      <c r="B12" s="111" t="s">
        <v>107</v>
      </c>
      <c r="C12" s="117">
        <v>0.45000041255333656</v>
      </c>
      <c r="D12" s="118">
        <v>27.028445851591098</v>
      </c>
      <c r="E12" s="109"/>
      <c r="F12" s="117">
        <v>3.8566893044176362</v>
      </c>
      <c r="G12" s="118">
        <v>8.5000000000000053</v>
      </c>
    </row>
    <row r="13" spans="2:7" x14ac:dyDescent="0.25">
      <c r="B13" s="111" t="s">
        <v>108</v>
      </c>
      <c r="C13" s="117">
        <v>0.51000129802595495</v>
      </c>
      <c r="D13" s="118">
        <v>21.277475033559632</v>
      </c>
      <c r="E13" s="109"/>
      <c r="F13" s="117">
        <v>3.8565885877396147</v>
      </c>
      <c r="G13" s="118">
        <v>7.0000000000000062</v>
      </c>
    </row>
    <row r="14" spans="2:7" ht="25.5" x14ac:dyDescent="0.25">
      <c r="B14" s="111" t="s">
        <v>110</v>
      </c>
      <c r="C14" s="117">
        <v>0.45438178650188377</v>
      </c>
      <c r="D14" s="118">
        <v>1.7759223424652859</v>
      </c>
      <c r="E14" s="109"/>
      <c r="F14" s="117">
        <v>3.814855135646174</v>
      </c>
      <c r="G14" s="118">
        <v>6.6124279496846547</v>
      </c>
    </row>
    <row r="15" spans="2:7" x14ac:dyDescent="0.25">
      <c r="B15" s="111" t="s">
        <v>106</v>
      </c>
      <c r="C15" s="117">
        <v>0.40660802280314101</v>
      </c>
      <c r="D15" s="118">
        <v>0.40659009313552819</v>
      </c>
      <c r="E15" s="109"/>
      <c r="F15" s="117">
        <v>3.8255954431336425</v>
      </c>
      <c r="G15" s="118">
        <v>6.2356251301385317</v>
      </c>
    </row>
    <row r="16" spans="2:7" x14ac:dyDescent="0.25">
      <c r="B16" s="111" t="s">
        <v>107</v>
      </c>
      <c r="C16" s="117">
        <v>0.39749074096108927</v>
      </c>
      <c r="D16" s="118">
        <v>0.39748267191919151</v>
      </c>
      <c r="E16" s="109"/>
      <c r="F16" s="117">
        <v>3.8435519280140635</v>
      </c>
      <c r="G16" s="118">
        <v>5.8588223105924113</v>
      </c>
    </row>
    <row r="17" spans="2:7" ht="15.75" thickBot="1" x14ac:dyDescent="0.3">
      <c r="B17" s="112" t="s">
        <v>108</v>
      </c>
      <c r="C17" s="119">
        <v>0.38752820554492473</v>
      </c>
      <c r="D17" s="120">
        <v>0.38754865259031934</v>
      </c>
      <c r="E17" s="109"/>
      <c r="F17" s="119">
        <v>3.8648027941077423</v>
      </c>
      <c r="G17" s="120">
        <v>5.4820194910462892</v>
      </c>
    </row>
    <row r="19" spans="2:7" x14ac:dyDescent="0.25">
      <c r="B19" s="9" t="s">
        <v>25</v>
      </c>
    </row>
    <row r="20" spans="2:7" x14ac:dyDescent="0.25">
      <c r="B20" s="1" t="s">
        <v>112</v>
      </c>
    </row>
  </sheetData>
  <mergeCells count="2">
    <mergeCell ref="F3:G3"/>
    <mergeCell ref="C3:D3"/>
  </mergeCells>
  <hyperlinks>
    <hyperlink ref="B20" r:id="rId1" xr:uid="{2878E321-654F-482F-9A7B-3F8E5C288C2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A084D-6EBD-4380-B797-BB91741779C9}">
  <dimension ref="B1:J32"/>
  <sheetViews>
    <sheetView zoomScale="85" zoomScaleNormal="85" workbookViewId="0"/>
  </sheetViews>
  <sheetFormatPr defaultRowHeight="15" x14ac:dyDescent="0.25"/>
  <cols>
    <col min="1" max="1" width="3" style="2" customWidth="1"/>
    <col min="2" max="2" width="33.42578125" style="2" customWidth="1"/>
    <col min="3" max="7" width="13.42578125" style="2" customWidth="1"/>
    <col min="8" max="10" width="13.42578125" style="46" customWidth="1"/>
    <col min="11" max="16384" width="9.140625" style="2"/>
  </cols>
  <sheetData>
    <row r="1" spans="2:10" ht="19.5" thickBot="1" x14ac:dyDescent="0.35">
      <c r="B1" s="38" t="s">
        <v>27</v>
      </c>
    </row>
    <row r="2" spans="2:10" ht="25.5" customHeight="1" thickTop="1" thickBot="1" x14ac:dyDescent="0.3">
      <c r="H2" s="223" t="s">
        <v>113</v>
      </c>
      <c r="I2" s="224"/>
      <c r="J2" s="225"/>
    </row>
    <row r="3" spans="2:10" ht="26.25" thickBot="1" x14ac:dyDescent="0.3">
      <c r="B3" s="52" t="s">
        <v>5</v>
      </c>
      <c r="C3" s="50" t="s">
        <v>28</v>
      </c>
      <c r="D3" s="50" t="s">
        <v>29</v>
      </c>
      <c r="E3" s="50" t="s">
        <v>30</v>
      </c>
      <c r="F3" s="50" t="s">
        <v>31</v>
      </c>
      <c r="G3" s="51" t="s">
        <v>32</v>
      </c>
      <c r="H3" s="49" t="s">
        <v>35</v>
      </c>
      <c r="I3" s="50" t="s">
        <v>36</v>
      </c>
      <c r="J3" s="51" t="s">
        <v>37</v>
      </c>
    </row>
    <row r="4" spans="2:10" x14ac:dyDescent="0.25">
      <c r="B4" s="41" t="s">
        <v>6</v>
      </c>
      <c r="C4" s="42">
        <v>1000</v>
      </c>
      <c r="D4" s="42">
        <v>300</v>
      </c>
      <c r="E4" s="42">
        <v>450</v>
      </c>
      <c r="F4" s="42">
        <v>175</v>
      </c>
      <c r="G4" s="42">
        <v>225</v>
      </c>
    </row>
    <row r="5" spans="2:10" x14ac:dyDescent="0.25">
      <c r="B5" s="41" t="s">
        <v>7</v>
      </c>
      <c r="C5" s="42">
        <v>5000</v>
      </c>
      <c r="D5" s="42">
        <v>700</v>
      </c>
      <c r="E5" s="42">
        <v>1000</v>
      </c>
      <c r="F5" s="42">
        <v>1750</v>
      </c>
      <c r="G5" s="42">
        <v>1750</v>
      </c>
    </row>
    <row r="6" spans="2:10" x14ac:dyDescent="0.25">
      <c r="B6" s="41" t="s">
        <v>8</v>
      </c>
      <c r="C6" s="42">
        <v>64000</v>
      </c>
      <c r="D6" s="42">
        <v>13000</v>
      </c>
      <c r="E6" s="42">
        <v>11000</v>
      </c>
      <c r="F6" s="42">
        <v>15000</v>
      </c>
      <c r="G6" s="42">
        <v>24000</v>
      </c>
      <c r="J6" s="46" t="s">
        <v>33</v>
      </c>
    </row>
    <row r="7" spans="2:10" x14ac:dyDescent="0.25">
      <c r="B7" s="41" t="s">
        <v>9</v>
      </c>
      <c r="C7" s="42">
        <v>24000</v>
      </c>
      <c r="D7" s="42">
        <v>4000</v>
      </c>
      <c r="E7" s="42">
        <v>7000</v>
      </c>
      <c r="F7" s="42">
        <v>5000</v>
      </c>
      <c r="G7" s="42">
        <v>8000</v>
      </c>
      <c r="I7" s="46" t="s">
        <v>33</v>
      </c>
    </row>
    <row r="8" spans="2:10" x14ac:dyDescent="0.25">
      <c r="B8" s="41" t="s">
        <v>10</v>
      </c>
      <c r="C8" s="42">
        <v>10000</v>
      </c>
      <c r="D8" s="42">
        <v>1500</v>
      </c>
      <c r="E8" s="42">
        <v>3000</v>
      </c>
      <c r="F8" s="42">
        <v>1750</v>
      </c>
      <c r="G8" s="42">
        <v>3500</v>
      </c>
    </row>
    <row r="9" spans="2:10" x14ac:dyDescent="0.25">
      <c r="B9" s="41" t="s">
        <v>11</v>
      </c>
      <c r="C9" s="42">
        <v>21000</v>
      </c>
      <c r="D9" s="42">
        <v>3000</v>
      </c>
      <c r="E9" s="42">
        <v>4500</v>
      </c>
      <c r="F9" s="42">
        <v>3500</v>
      </c>
      <c r="G9" s="42">
        <v>10000</v>
      </c>
    </row>
    <row r="10" spans="2:10" x14ac:dyDescent="0.25">
      <c r="B10" s="41" t="s">
        <v>12</v>
      </c>
      <c r="C10" s="42">
        <v>56000</v>
      </c>
      <c r="D10" s="42">
        <v>8000</v>
      </c>
      <c r="E10" s="42">
        <v>12000</v>
      </c>
      <c r="F10" s="42">
        <v>9000</v>
      </c>
      <c r="G10" s="42">
        <v>27000</v>
      </c>
      <c r="H10" s="46" t="s">
        <v>33</v>
      </c>
      <c r="I10" s="46" t="s">
        <v>33</v>
      </c>
      <c r="J10" s="46" t="s">
        <v>33</v>
      </c>
    </row>
    <row r="11" spans="2:10" x14ac:dyDescent="0.25">
      <c r="B11" s="41" t="s">
        <v>13</v>
      </c>
      <c r="C11" s="42">
        <v>32000</v>
      </c>
      <c r="D11" s="42">
        <v>6000</v>
      </c>
      <c r="E11" s="42">
        <v>11000</v>
      </c>
      <c r="F11" s="42">
        <v>5000</v>
      </c>
      <c r="G11" s="42">
        <v>10000</v>
      </c>
    </row>
    <row r="12" spans="2:10" x14ac:dyDescent="0.25">
      <c r="B12" s="41" t="s">
        <v>14</v>
      </c>
      <c r="C12" s="42">
        <v>37000</v>
      </c>
      <c r="D12" s="42">
        <v>6000</v>
      </c>
      <c r="E12" s="42">
        <v>7000</v>
      </c>
      <c r="F12" s="42">
        <v>6000</v>
      </c>
      <c r="G12" s="42">
        <v>17000</v>
      </c>
      <c r="H12" s="46" t="s">
        <v>33</v>
      </c>
      <c r="J12" s="46" t="s">
        <v>33</v>
      </c>
    </row>
    <row r="13" spans="2:10" x14ac:dyDescent="0.25">
      <c r="B13" s="41" t="s">
        <v>15</v>
      </c>
      <c r="C13" s="42">
        <v>18000</v>
      </c>
      <c r="D13" s="42">
        <v>1500</v>
      </c>
      <c r="E13" s="42">
        <v>2000</v>
      </c>
      <c r="F13" s="42">
        <v>3500</v>
      </c>
      <c r="G13" s="42">
        <v>11000</v>
      </c>
    </row>
    <row r="14" spans="2:10" x14ac:dyDescent="0.25">
      <c r="B14" s="41" t="s">
        <v>16</v>
      </c>
      <c r="C14" s="42">
        <v>15000</v>
      </c>
      <c r="D14" s="42">
        <v>1000</v>
      </c>
      <c r="E14" s="42">
        <v>3000</v>
      </c>
      <c r="F14" s="42">
        <v>1750</v>
      </c>
      <c r="G14" s="42">
        <v>9000</v>
      </c>
    </row>
    <row r="15" spans="2:10" x14ac:dyDescent="0.25">
      <c r="B15" s="41" t="s">
        <v>17</v>
      </c>
      <c r="C15" s="42">
        <v>6000</v>
      </c>
      <c r="D15" s="42">
        <v>1250</v>
      </c>
      <c r="E15" s="42">
        <v>800</v>
      </c>
      <c r="F15" s="42">
        <v>600</v>
      </c>
      <c r="G15" s="42">
        <v>3000</v>
      </c>
    </row>
    <row r="16" spans="2:10" x14ac:dyDescent="0.25">
      <c r="B16" s="41" t="s">
        <v>18</v>
      </c>
      <c r="C16" s="42">
        <v>33000</v>
      </c>
      <c r="D16" s="42">
        <v>3000</v>
      </c>
      <c r="E16" s="42">
        <v>6000</v>
      </c>
      <c r="F16" s="42">
        <v>3500</v>
      </c>
      <c r="G16" s="42">
        <v>20000</v>
      </c>
    </row>
    <row r="17" spans="2:10" x14ac:dyDescent="0.25">
      <c r="B17" s="41" t="s">
        <v>19</v>
      </c>
      <c r="C17" s="42">
        <v>47000</v>
      </c>
      <c r="D17" s="42">
        <v>7000</v>
      </c>
      <c r="E17" s="42">
        <v>10000</v>
      </c>
      <c r="F17" s="42">
        <v>9000</v>
      </c>
      <c r="G17" s="42">
        <v>20000</v>
      </c>
      <c r="I17" s="46" t="s">
        <v>33</v>
      </c>
    </row>
    <row r="18" spans="2:10" x14ac:dyDescent="0.25">
      <c r="B18" s="41" t="s">
        <v>20</v>
      </c>
      <c r="C18" s="42">
        <v>26000</v>
      </c>
      <c r="D18" s="42">
        <v>2500</v>
      </c>
      <c r="E18" s="42">
        <v>6000</v>
      </c>
      <c r="F18" s="42">
        <v>6000</v>
      </c>
      <c r="G18" s="42">
        <v>12000</v>
      </c>
    </row>
    <row r="19" spans="2:10" x14ac:dyDescent="0.25">
      <c r="B19" s="41" t="s">
        <v>21</v>
      </c>
      <c r="C19" s="42">
        <v>60000</v>
      </c>
      <c r="D19" s="42">
        <v>7000</v>
      </c>
      <c r="E19" s="42">
        <v>11000</v>
      </c>
      <c r="F19" s="42">
        <v>10000</v>
      </c>
      <c r="G19" s="42">
        <v>32000</v>
      </c>
      <c r="I19" s="47" t="s">
        <v>38</v>
      </c>
    </row>
    <row r="20" spans="2:10" x14ac:dyDescent="0.25">
      <c r="B20" s="41" t="s">
        <v>22</v>
      </c>
      <c r="C20" s="42">
        <v>88000</v>
      </c>
      <c r="D20" s="42">
        <v>14000</v>
      </c>
      <c r="E20" s="42">
        <v>20000</v>
      </c>
      <c r="F20" s="42">
        <v>13000</v>
      </c>
      <c r="G20" s="42">
        <v>41000</v>
      </c>
    </row>
    <row r="21" spans="2:10" x14ac:dyDescent="0.25">
      <c r="B21" s="41" t="s">
        <v>23</v>
      </c>
      <c r="C21" s="42">
        <v>20000</v>
      </c>
      <c r="D21" s="42">
        <v>2500</v>
      </c>
      <c r="E21" s="42">
        <v>4000</v>
      </c>
      <c r="F21" s="42">
        <v>3000</v>
      </c>
      <c r="G21" s="42">
        <v>10000</v>
      </c>
      <c r="H21" s="46" t="s">
        <v>33</v>
      </c>
      <c r="J21" s="46" t="s">
        <v>33</v>
      </c>
    </row>
    <row r="22" spans="2:10" ht="15.75" thickBot="1" x14ac:dyDescent="0.3"/>
    <row r="23" spans="2:10" ht="15.75" thickBot="1" x14ac:dyDescent="0.3">
      <c r="B23" s="53" t="s">
        <v>40</v>
      </c>
      <c r="C23" s="54">
        <v>564000</v>
      </c>
      <c r="D23" s="54">
        <v>82000</v>
      </c>
      <c r="E23" s="54">
        <v>121000</v>
      </c>
      <c r="F23" s="54">
        <v>99000</v>
      </c>
      <c r="G23" s="55">
        <v>261000</v>
      </c>
      <c r="H23" s="48" t="s">
        <v>34</v>
      </c>
      <c r="I23" s="1" t="s">
        <v>112</v>
      </c>
      <c r="J23" s="48" t="s">
        <v>39</v>
      </c>
    </row>
    <row r="24" spans="2:10" x14ac:dyDescent="0.25">
      <c r="B24" s="41" t="s">
        <v>172</v>
      </c>
      <c r="C24" s="43"/>
      <c r="D24" s="43"/>
      <c r="E24" s="43"/>
      <c r="F24" s="43"/>
      <c r="G24" s="43"/>
    </row>
    <row r="25" spans="2:10" x14ac:dyDescent="0.25">
      <c r="B25" s="41"/>
      <c r="C25" s="43"/>
      <c r="D25" s="43"/>
      <c r="E25" s="43"/>
      <c r="F25" s="43"/>
      <c r="G25" s="43"/>
    </row>
    <row r="26" spans="2:10" x14ac:dyDescent="0.25">
      <c r="B26" s="44" t="s">
        <v>171</v>
      </c>
    </row>
    <row r="27" spans="2:10" x14ac:dyDescent="0.25">
      <c r="B27" s="2" t="s">
        <v>24</v>
      </c>
      <c r="F27" s="45"/>
      <c r="G27" s="45"/>
    </row>
    <row r="28" spans="2:10" x14ac:dyDescent="0.25">
      <c r="B28" s="2" t="s">
        <v>0</v>
      </c>
      <c r="C28" s="2">
        <v>2018</v>
      </c>
      <c r="F28" s="45"/>
      <c r="G28" s="45"/>
    </row>
    <row r="29" spans="2:10" x14ac:dyDescent="0.25">
      <c r="B29" s="2" t="s">
        <v>1</v>
      </c>
      <c r="C29" s="2" t="s">
        <v>2</v>
      </c>
    </row>
    <row r="30" spans="2:10" x14ac:dyDescent="0.25">
      <c r="B30" s="2" t="s">
        <v>3</v>
      </c>
      <c r="C30" s="2" t="s">
        <v>4</v>
      </c>
      <c r="F30" s="45"/>
      <c r="G30" s="45"/>
    </row>
    <row r="31" spans="2:10" x14ac:dyDescent="0.25">
      <c r="F31" s="45"/>
      <c r="G31" s="45"/>
    </row>
    <row r="32" spans="2:10" x14ac:dyDescent="0.25">
      <c r="F32" s="45"/>
      <c r="G32" s="45"/>
    </row>
  </sheetData>
  <mergeCells count="1">
    <mergeCell ref="H2:J2"/>
  </mergeCells>
  <hyperlinks>
    <hyperlink ref="H23" r:id="rId1" xr:uid="{46B0E906-7A59-48A2-8BF3-D24824824EC4}"/>
    <hyperlink ref="J23" r:id="rId2" xr:uid="{CDBB4878-BE50-4023-9897-1FA00A2BA988}"/>
    <hyperlink ref="I23" r:id="rId3" xr:uid="{A2FA9766-C4FC-415A-B9AD-56364845623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349F-6AFF-4745-829D-CA2BB1D76A5C}">
  <dimension ref="B1:M45"/>
  <sheetViews>
    <sheetView tabSelected="1" zoomScale="85" zoomScaleNormal="85" workbookViewId="0">
      <selection activeCell="B27" sqref="B27:F45"/>
    </sheetView>
  </sheetViews>
  <sheetFormatPr defaultRowHeight="15" x14ac:dyDescent="0.25"/>
  <cols>
    <col min="1" max="1" width="3" style="2" customWidth="1"/>
    <col min="2" max="2" width="34.5703125" style="9" customWidth="1"/>
    <col min="3" max="3" width="10.42578125" style="9" customWidth="1"/>
    <col min="4" max="4" width="13.85546875" style="9" customWidth="1"/>
    <col min="5" max="5" width="14.7109375" style="9" customWidth="1"/>
    <col min="6" max="6" width="19" style="9" customWidth="1"/>
    <col min="7" max="7" width="22.42578125" style="9" customWidth="1"/>
    <col min="8" max="8" width="16.28515625" style="9" customWidth="1"/>
    <col min="9" max="13" width="15" style="2" customWidth="1"/>
    <col min="14" max="16384" width="9.140625" style="2"/>
  </cols>
  <sheetData>
    <row r="1" spans="2:13" ht="18.75" x14ac:dyDescent="0.3">
      <c r="B1" s="81" t="s">
        <v>133</v>
      </c>
    </row>
    <row r="2" spans="2:13" x14ac:dyDescent="0.25">
      <c r="B2" s="9" t="s">
        <v>159</v>
      </c>
    </row>
    <row r="3" spans="2:13" ht="15.75" thickBot="1" x14ac:dyDescent="0.3">
      <c r="B3" s="9" t="s">
        <v>114</v>
      </c>
    </row>
    <row r="4" spans="2:13" ht="15.75" thickBot="1" x14ac:dyDescent="0.3">
      <c r="J4" s="126" t="s">
        <v>172</v>
      </c>
      <c r="K4" s="148"/>
    </row>
    <row r="5" spans="2:13" s="46" customFormat="1" ht="64.5" customHeight="1" thickBot="1" x14ac:dyDescent="0.3">
      <c r="B5" s="29"/>
      <c r="C5" s="226" t="s">
        <v>161</v>
      </c>
      <c r="D5" s="226"/>
      <c r="E5" s="226"/>
      <c r="F5" s="227" t="s">
        <v>162</v>
      </c>
      <c r="G5" s="227"/>
      <c r="H5" s="82" t="s">
        <v>163</v>
      </c>
    </row>
    <row r="6" spans="2:13" s="46" customFormat="1" ht="60.75" customHeight="1" thickBot="1" x14ac:dyDescent="0.3">
      <c r="B6" s="137" t="s">
        <v>5</v>
      </c>
      <c r="C6" s="138" t="s">
        <v>115</v>
      </c>
      <c r="D6" s="138" t="s">
        <v>167</v>
      </c>
      <c r="E6" s="138" t="s">
        <v>116</v>
      </c>
      <c r="F6" s="139" t="s">
        <v>131</v>
      </c>
      <c r="G6" s="139" t="s">
        <v>132</v>
      </c>
      <c r="H6" s="140" t="s">
        <v>160</v>
      </c>
      <c r="I6" s="50" t="s">
        <v>28</v>
      </c>
      <c r="J6" s="50" t="s">
        <v>29</v>
      </c>
      <c r="K6" s="50" t="s">
        <v>30</v>
      </c>
      <c r="L6" s="50" t="s">
        <v>31</v>
      </c>
      <c r="M6" s="51" t="s">
        <v>32</v>
      </c>
    </row>
    <row r="7" spans="2:13" x14ac:dyDescent="0.25">
      <c r="B7" s="102" t="s">
        <v>117</v>
      </c>
      <c r="C7" s="80">
        <v>0.85899999999999999</v>
      </c>
      <c r="D7" s="9" t="s">
        <v>118</v>
      </c>
      <c r="E7" s="80">
        <v>0.13900000000000001</v>
      </c>
      <c r="F7" s="80">
        <v>0.88200000000000001</v>
      </c>
      <c r="G7" s="80">
        <v>0.11799999999999999</v>
      </c>
      <c r="H7" s="141">
        <v>0.23799999999999999</v>
      </c>
      <c r="I7" s="83">
        <v>3050</v>
      </c>
      <c r="J7" s="83">
        <v>500</v>
      </c>
      <c r="K7" s="83">
        <v>590</v>
      </c>
      <c r="L7" s="83">
        <v>640</v>
      </c>
      <c r="M7" s="122">
        <v>1315</v>
      </c>
    </row>
    <row r="8" spans="2:13" x14ac:dyDescent="0.25">
      <c r="B8" s="102" t="s">
        <v>119</v>
      </c>
      <c r="C8" s="80">
        <v>0.97099999999999997</v>
      </c>
      <c r="D8" s="9" t="s">
        <v>118</v>
      </c>
      <c r="E8" s="80">
        <v>2.9000000000000001E-2</v>
      </c>
      <c r="F8" s="80">
        <v>0.97099999999999997</v>
      </c>
      <c r="G8" s="80">
        <v>2.9000000000000001E-2</v>
      </c>
      <c r="H8" s="141">
        <v>0.17599999999999999</v>
      </c>
      <c r="I8" s="83">
        <v>350</v>
      </c>
      <c r="J8" s="83">
        <v>70</v>
      </c>
      <c r="K8" s="83">
        <v>100</v>
      </c>
      <c r="L8" s="83">
        <v>75</v>
      </c>
      <c r="M8" s="122">
        <v>105</v>
      </c>
    </row>
    <row r="9" spans="2:13" x14ac:dyDescent="0.25">
      <c r="B9" s="102" t="s">
        <v>120</v>
      </c>
      <c r="C9" s="80">
        <v>0.78100000000000003</v>
      </c>
      <c r="D9" s="9" t="s">
        <v>118</v>
      </c>
      <c r="E9" s="80">
        <v>0.216</v>
      </c>
      <c r="F9" s="80">
        <v>0.85099999999999998</v>
      </c>
      <c r="G9" s="80">
        <v>0.14899999999999999</v>
      </c>
      <c r="H9" s="141">
        <v>0.42499999999999999</v>
      </c>
      <c r="I9" s="83">
        <v>5940</v>
      </c>
      <c r="J9" s="83">
        <v>1130</v>
      </c>
      <c r="K9" s="83">
        <v>1440</v>
      </c>
      <c r="L9" s="83">
        <v>1305</v>
      </c>
      <c r="M9" s="122">
        <v>2065</v>
      </c>
    </row>
    <row r="10" spans="2:13" x14ac:dyDescent="0.25">
      <c r="B10" s="102" t="s">
        <v>121</v>
      </c>
      <c r="C10" s="80">
        <v>0.79900000000000004</v>
      </c>
      <c r="D10" s="9" t="s">
        <v>118</v>
      </c>
      <c r="E10" s="80">
        <v>0.2</v>
      </c>
      <c r="F10" s="80">
        <v>0.90200000000000002</v>
      </c>
      <c r="G10" s="80">
        <v>9.8000000000000004E-2</v>
      </c>
      <c r="H10" s="141">
        <v>0.373</v>
      </c>
      <c r="I10" s="83">
        <v>9155</v>
      </c>
      <c r="J10" s="83">
        <v>1440</v>
      </c>
      <c r="K10" s="83">
        <v>2175</v>
      </c>
      <c r="L10" s="83">
        <v>1690</v>
      </c>
      <c r="M10" s="122">
        <v>3845</v>
      </c>
    </row>
    <row r="11" spans="2:13" x14ac:dyDescent="0.25">
      <c r="B11" s="102" t="s">
        <v>122</v>
      </c>
      <c r="C11" s="80">
        <v>0.95</v>
      </c>
      <c r="D11" s="9" t="s">
        <v>118</v>
      </c>
      <c r="E11" s="80">
        <v>0.05</v>
      </c>
      <c r="F11" s="80">
        <v>0.99</v>
      </c>
      <c r="G11" s="80">
        <v>0.01</v>
      </c>
      <c r="H11" s="141">
        <v>0.248</v>
      </c>
      <c r="I11" s="83">
        <v>3165</v>
      </c>
      <c r="J11" s="83">
        <v>620</v>
      </c>
      <c r="K11" s="83">
        <v>1165</v>
      </c>
      <c r="L11" s="83">
        <v>590</v>
      </c>
      <c r="M11" s="122">
        <v>790</v>
      </c>
    </row>
    <row r="12" spans="2:13" x14ac:dyDescent="0.25">
      <c r="B12" s="102" t="s">
        <v>123</v>
      </c>
      <c r="C12" s="80">
        <v>0.219</v>
      </c>
      <c r="D12" s="9" t="s">
        <v>118</v>
      </c>
      <c r="E12" s="80">
        <v>0.78100000000000003</v>
      </c>
      <c r="F12" s="80">
        <v>0.81100000000000005</v>
      </c>
      <c r="G12" s="80">
        <v>0.189</v>
      </c>
      <c r="H12" s="141">
        <v>0.61499999999999999</v>
      </c>
      <c r="I12" s="83">
        <v>3525</v>
      </c>
      <c r="J12" s="83">
        <v>565</v>
      </c>
      <c r="K12" s="83">
        <v>775</v>
      </c>
      <c r="L12" s="83">
        <v>565</v>
      </c>
      <c r="M12" s="122">
        <v>1620</v>
      </c>
    </row>
    <row r="13" spans="2:13" x14ac:dyDescent="0.25">
      <c r="B13" s="102" t="s">
        <v>124</v>
      </c>
      <c r="C13" s="80">
        <v>0.95</v>
      </c>
      <c r="D13" s="9" t="s">
        <v>118</v>
      </c>
      <c r="E13" s="80">
        <v>4.4999999999999998E-2</v>
      </c>
      <c r="F13" s="80">
        <v>0.97599999999999998</v>
      </c>
      <c r="G13" s="80">
        <v>2.4E-2</v>
      </c>
      <c r="H13" s="141">
        <v>7.0999999999999994E-2</v>
      </c>
      <c r="I13" s="83">
        <v>2190</v>
      </c>
      <c r="J13" s="83">
        <v>265</v>
      </c>
      <c r="K13" s="83">
        <v>330</v>
      </c>
      <c r="L13" s="83">
        <v>390</v>
      </c>
      <c r="M13" s="122">
        <v>1200</v>
      </c>
    </row>
    <row r="14" spans="2:13" x14ac:dyDescent="0.25">
      <c r="B14" s="102" t="s">
        <v>125</v>
      </c>
      <c r="C14" s="80">
        <v>0.93</v>
      </c>
      <c r="D14" s="80">
        <v>1.4E-2</v>
      </c>
      <c r="E14" s="80">
        <v>5.6000000000000001E-2</v>
      </c>
      <c r="F14" s="80">
        <v>1</v>
      </c>
      <c r="G14" s="9" t="s">
        <v>118</v>
      </c>
      <c r="H14" s="141">
        <v>0.36399999999999999</v>
      </c>
      <c r="I14" s="83">
        <v>1435</v>
      </c>
      <c r="J14" s="83">
        <v>240</v>
      </c>
      <c r="K14" s="83">
        <v>290</v>
      </c>
      <c r="L14" s="83">
        <v>220</v>
      </c>
      <c r="M14" s="122">
        <v>685</v>
      </c>
    </row>
    <row r="15" spans="2:13" x14ac:dyDescent="0.25">
      <c r="B15" s="102" t="s">
        <v>165</v>
      </c>
      <c r="C15" s="80">
        <v>0.95499999999999996</v>
      </c>
      <c r="D15" s="80">
        <v>1.0999999999999999E-2</v>
      </c>
      <c r="E15" s="80">
        <v>3.4000000000000002E-2</v>
      </c>
      <c r="F15" s="80">
        <v>0.97699999999999998</v>
      </c>
      <c r="G15" s="80">
        <v>2.3E-2</v>
      </c>
      <c r="H15" s="141">
        <v>0.10100000000000001</v>
      </c>
      <c r="I15" s="83">
        <v>5395</v>
      </c>
      <c r="J15" s="83">
        <v>740</v>
      </c>
      <c r="K15" s="83">
        <v>1085</v>
      </c>
      <c r="L15" s="83">
        <v>905</v>
      </c>
      <c r="M15" s="122">
        <v>2660</v>
      </c>
    </row>
    <row r="16" spans="2:13" x14ac:dyDescent="0.25">
      <c r="B16" s="102" t="s">
        <v>126</v>
      </c>
      <c r="C16" s="80">
        <v>0.92700000000000005</v>
      </c>
      <c r="D16" s="9" t="s">
        <v>118</v>
      </c>
      <c r="E16" s="80">
        <v>7.0999999999999994E-2</v>
      </c>
      <c r="F16" s="80">
        <v>0.97799999999999998</v>
      </c>
      <c r="G16" s="80">
        <v>2.1999999999999999E-2</v>
      </c>
      <c r="H16" s="141">
        <v>0.28000000000000003</v>
      </c>
      <c r="I16" s="83">
        <v>3455</v>
      </c>
      <c r="J16" s="83">
        <v>500</v>
      </c>
      <c r="K16" s="83">
        <v>865</v>
      </c>
      <c r="L16" s="83">
        <v>655</v>
      </c>
      <c r="M16" s="122">
        <v>1440</v>
      </c>
    </row>
    <row r="17" spans="2:13" x14ac:dyDescent="0.25">
      <c r="B17" s="102" t="s">
        <v>127</v>
      </c>
      <c r="C17" s="80">
        <v>0.89200000000000002</v>
      </c>
      <c r="D17" s="80">
        <v>0.01</v>
      </c>
      <c r="E17" s="80">
        <v>9.8000000000000004E-2</v>
      </c>
      <c r="F17" s="80">
        <v>0.98199999999999998</v>
      </c>
      <c r="G17" s="80">
        <v>1.7999999999999999E-2</v>
      </c>
      <c r="H17" s="141">
        <v>0.114</v>
      </c>
      <c r="I17" s="83">
        <v>1290</v>
      </c>
      <c r="J17" s="83">
        <v>210</v>
      </c>
      <c r="K17" s="83">
        <v>300</v>
      </c>
      <c r="L17" s="83">
        <v>270</v>
      </c>
      <c r="M17" s="122">
        <v>515</v>
      </c>
    </row>
    <row r="18" spans="2:13" x14ac:dyDescent="0.25">
      <c r="B18" s="102" t="s">
        <v>128</v>
      </c>
      <c r="C18" s="80">
        <v>0.95399999999999996</v>
      </c>
      <c r="D18" s="9" t="s">
        <v>118</v>
      </c>
      <c r="E18" s="80">
        <v>3.7999999999999999E-2</v>
      </c>
      <c r="F18" s="80">
        <v>0.98399999999999999</v>
      </c>
      <c r="G18" s="80">
        <v>1.6E-2</v>
      </c>
      <c r="H18" s="141">
        <v>8.8999999999999996E-2</v>
      </c>
      <c r="I18" s="83">
        <v>2770</v>
      </c>
      <c r="J18" s="83">
        <v>420</v>
      </c>
      <c r="K18" s="83">
        <v>605</v>
      </c>
      <c r="L18" s="83">
        <v>495</v>
      </c>
      <c r="M18" s="122">
        <v>1250</v>
      </c>
    </row>
    <row r="19" spans="2:13" ht="15.75" thickBot="1" x14ac:dyDescent="0.3">
      <c r="B19" s="102" t="s">
        <v>129</v>
      </c>
      <c r="C19" s="80">
        <v>0.19600000000000001</v>
      </c>
      <c r="D19" s="9" t="s">
        <v>118</v>
      </c>
      <c r="E19" s="80">
        <v>0.80100000000000005</v>
      </c>
      <c r="F19" s="80">
        <v>1</v>
      </c>
      <c r="G19" s="9" t="s">
        <v>118</v>
      </c>
      <c r="H19" s="141">
        <v>0.42599999999999999</v>
      </c>
      <c r="I19" s="83">
        <v>3050</v>
      </c>
      <c r="J19" s="83">
        <v>465</v>
      </c>
      <c r="K19" s="83">
        <v>655</v>
      </c>
      <c r="L19" s="83">
        <v>540</v>
      </c>
      <c r="M19" s="122">
        <v>1390</v>
      </c>
    </row>
    <row r="20" spans="2:13" ht="15.75" thickBot="1" x14ac:dyDescent="0.3">
      <c r="B20" s="132" t="s">
        <v>130</v>
      </c>
      <c r="C20" s="133">
        <v>0.79300000000000004</v>
      </c>
      <c r="D20" s="134" t="s">
        <v>118</v>
      </c>
      <c r="E20" s="133">
        <v>0.20300000000000001</v>
      </c>
      <c r="F20" s="133">
        <v>0.93799999999999994</v>
      </c>
      <c r="G20" s="133">
        <v>6.2E-2</v>
      </c>
      <c r="H20" s="142">
        <v>0.245</v>
      </c>
      <c r="I20" s="135">
        <v>44770</v>
      </c>
      <c r="J20" s="135">
        <v>7165</v>
      </c>
      <c r="K20" s="135">
        <v>10375</v>
      </c>
      <c r="L20" s="135">
        <v>8340</v>
      </c>
      <c r="M20" s="136">
        <v>18880</v>
      </c>
    </row>
    <row r="21" spans="2:13" x14ac:dyDescent="0.25">
      <c r="I21" s="4"/>
      <c r="J21" s="4"/>
      <c r="K21" s="4"/>
      <c r="L21" s="4"/>
      <c r="M21" s="4"/>
    </row>
    <row r="22" spans="2:13" x14ac:dyDescent="0.25">
      <c r="B22" s="128" t="s">
        <v>164</v>
      </c>
      <c r="C22" s="128"/>
      <c r="D22" s="128"/>
      <c r="E22" s="128"/>
      <c r="F22" s="128"/>
      <c r="G22" s="128"/>
      <c r="H22" s="128"/>
      <c r="I22" s="129">
        <v>2395</v>
      </c>
      <c r="J22" s="129">
        <v>450</v>
      </c>
      <c r="K22" s="129">
        <v>675</v>
      </c>
      <c r="L22" s="129">
        <v>540</v>
      </c>
      <c r="M22" s="129">
        <v>735</v>
      </c>
    </row>
    <row r="23" spans="2:13" x14ac:dyDescent="0.25">
      <c r="B23" s="130" t="s">
        <v>168</v>
      </c>
      <c r="C23" s="128"/>
      <c r="D23" s="128"/>
      <c r="E23" s="128"/>
      <c r="F23" s="128"/>
      <c r="G23" s="128"/>
      <c r="H23" s="128"/>
      <c r="I23" s="131">
        <f>SUM(I22,I20)</f>
        <v>47165</v>
      </c>
      <c r="J23" s="131">
        <f t="shared" ref="J23:M23" si="0">SUM(J22,J20)</f>
        <v>7615</v>
      </c>
      <c r="K23" s="131">
        <f t="shared" si="0"/>
        <v>11050</v>
      </c>
      <c r="L23" s="131">
        <f t="shared" si="0"/>
        <v>8880</v>
      </c>
      <c r="M23" s="131">
        <f t="shared" si="0"/>
        <v>19615</v>
      </c>
    </row>
    <row r="24" spans="2:13" x14ac:dyDescent="0.25">
      <c r="B24" s="9" t="s">
        <v>166</v>
      </c>
      <c r="C24" s="2" t="s">
        <v>170</v>
      </c>
      <c r="I24" s="2" t="s">
        <v>169</v>
      </c>
    </row>
    <row r="25" spans="2:13" x14ac:dyDescent="0.25">
      <c r="B25" s="40"/>
      <c r="C25" s="39"/>
      <c r="D25" s="39"/>
      <c r="E25" s="39"/>
      <c r="F25" s="39"/>
      <c r="G25" s="39"/>
    </row>
    <row r="26" spans="2:13" x14ac:dyDescent="0.25">
      <c r="B26" s="41"/>
      <c r="C26" s="42"/>
      <c r="D26" s="42"/>
      <c r="E26" s="42"/>
      <c r="F26" s="42"/>
      <c r="G26" s="42"/>
    </row>
    <row r="27" spans="2:13" ht="15.75" thickBot="1" x14ac:dyDescent="0.3">
      <c r="B27" s="41" t="s">
        <v>382</v>
      </c>
      <c r="C27" s="42"/>
      <c r="D27" s="42"/>
      <c r="E27" s="42"/>
      <c r="F27" s="42"/>
      <c r="G27" s="42"/>
    </row>
    <row r="28" spans="2:13" ht="75.75" thickBot="1" x14ac:dyDescent="0.3">
      <c r="B28" s="244" t="s">
        <v>5</v>
      </c>
      <c r="C28" s="244" t="s">
        <v>385</v>
      </c>
      <c r="D28" s="244" t="s">
        <v>386</v>
      </c>
      <c r="E28" s="244" t="s">
        <v>116</v>
      </c>
      <c r="F28" s="244" t="s">
        <v>387</v>
      </c>
      <c r="G28" s="138"/>
    </row>
    <row r="29" spans="2:13" x14ac:dyDescent="0.25">
      <c r="B29" s="235" t="s">
        <v>117</v>
      </c>
      <c r="C29" s="236">
        <v>0.85899999999999999</v>
      </c>
      <c r="D29" s="237">
        <f>I7*C29</f>
        <v>2619.9499999999998</v>
      </c>
      <c r="E29" s="236">
        <v>0.13900000000000001</v>
      </c>
      <c r="F29" s="238">
        <f>I7*E29</f>
        <v>423.95000000000005</v>
      </c>
      <c r="G29" s="42"/>
      <c r="I29" s="2">
        <f t="shared" ref="I29:M29" si="1">I20/100</f>
        <v>447.7</v>
      </c>
      <c r="J29" s="2">
        <f>J20/100</f>
        <v>71.650000000000006</v>
      </c>
      <c r="K29" s="2">
        <f t="shared" si="1"/>
        <v>103.75</v>
      </c>
      <c r="L29" s="2">
        <f t="shared" si="1"/>
        <v>83.4</v>
      </c>
      <c r="M29" s="2">
        <f t="shared" si="1"/>
        <v>188.8</v>
      </c>
    </row>
    <row r="30" spans="2:13" x14ac:dyDescent="0.25">
      <c r="B30" s="235" t="s">
        <v>119</v>
      </c>
      <c r="C30" s="236">
        <v>0.97099999999999997</v>
      </c>
      <c r="D30" s="237">
        <f t="shared" ref="D30:D42" si="2">I8*C30</f>
        <v>339.84999999999997</v>
      </c>
      <c r="E30" s="236">
        <v>2.9000000000000001E-2</v>
      </c>
      <c r="F30" s="238">
        <f t="shared" ref="F30:F42" si="3">I8*E30</f>
        <v>10.15</v>
      </c>
      <c r="G30" s="42"/>
      <c r="I30" s="4">
        <f>I29*6.2</f>
        <v>2775.74</v>
      </c>
      <c r="J30" s="4">
        <f t="shared" ref="J30:M30" si="4">J29*6.2</f>
        <v>444.23000000000008</v>
      </c>
      <c r="K30" s="4">
        <f t="shared" si="4"/>
        <v>643.25</v>
      </c>
      <c r="L30" s="4">
        <f t="shared" si="4"/>
        <v>517.08000000000004</v>
      </c>
      <c r="M30" s="4">
        <f t="shared" si="4"/>
        <v>1170.5600000000002</v>
      </c>
    </row>
    <row r="31" spans="2:13" x14ac:dyDescent="0.25">
      <c r="B31" s="235" t="s">
        <v>120</v>
      </c>
      <c r="C31" s="236">
        <v>0.78100000000000003</v>
      </c>
      <c r="D31" s="237">
        <f t="shared" si="2"/>
        <v>4639.1400000000003</v>
      </c>
      <c r="E31" s="236">
        <v>0.216</v>
      </c>
      <c r="F31" s="238">
        <f t="shared" si="3"/>
        <v>1283.04</v>
      </c>
      <c r="G31" s="42"/>
    </row>
    <row r="32" spans="2:13" x14ac:dyDescent="0.25">
      <c r="B32" s="235" t="s">
        <v>121</v>
      </c>
      <c r="C32" s="236">
        <v>0.79900000000000004</v>
      </c>
      <c r="D32" s="237">
        <f t="shared" si="2"/>
        <v>7314.8450000000003</v>
      </c>
      <c r="E32" s="236">
        <v>0.2</v>
      </c>
      <c r="F32" s="238">
        <f t="shared" si="3"/>
        <v>1831</v>
      </c>
      <c r="G32" s="42"/>
    </row>
    <row r="33" spans="2:7" x14ac:dyDescent="0.25">
      <c r="B33" s="235" t="s">
        <v>122</v>
      </c>
      <c r="C33" s="236">
        <v>0.95</v>
      </c>
      <c r="D33" s="237">
        <f t="shared" si="2"/>
        <v>3006.75</v>
      </c>
      <c r="E33" s="236">
        <v>0.05</v>
      </c>
      <c r="F33" s="238">
        <f t="shared" si="3"/>
        <v>158.25</v>
      </c>
      <c r="G33" s="42"/>
    </row>
    <row r="34" spans="2:7" x14ac:dyDescent="0.25">
      <c r="B34" s="235" t="s">
        <v>123</v>
      </c>
      <c r="C34" s="236">
        <v>0.219</v>
      </c>
      <c r="D34" s="237">
        <f t="shared" si="2"/>
        <v>771.97500000000002</v>
      </c>
      <c r="E34" s="236">
        <v>0.78100000000000003</v>
      </c>
      <c r="F34" s="238">
        <f t="shared" si="3"/>
        <v>2753.0250000000001</v>
      </c>
      <c r="G34" s="42"/>
    </row>
    <row r="35" spans="2:7" x14ac:dyDescent="0.25">
      <c r="B35" s="235" t="s">
        <v>124</v>
      </c>
      <c r="C35" s="236">
        <v>0.95</v>
      </c>
      <c r="D35" s="237">
        <f t="shared" si="2"/>
        <v>2080.5</v>
      </c>
      <c r="E35" s="236">
        <v>4.4999999999999998E-2</v>
      </c>
      <c r="F35" s="238">
        <f t="shared" si="3"/>
        <v>98.55</v>
      </c>
      <c r="G35" s="42"/>
    </row>
    <row r="36" spans="2:7" x14ac:dyDescent="0.25">
      <c r="B36" s="235" t="s">
        <v>125</v>
      </c>
      <c r="C36" s="236">
        <v>0.93</v>
      </c>
      <c r="D36" s="237">
        <f t="shared" si="2"/>
        <v>1334.5500000000002</v>
      </c>
      <c r="E36" s="236">
        <v>5.6000000000000001E-2</v>
      </c>
      <c r="F36" s="238">
        <f t="shared" si="3"/>
        <v>80.36</v>
      </c>
      <c r="G36" s="42"/>
    </row>
    <row r="37" spans="2:7" x14ac:dyDescent="0.25">
      <c r="B37" s="235" t="s">
        <v>165</v>
      </c>
      <c r="C37" s="236">
        <v>0.95499999999999996</v>
      </c>
      <c r="D37" s="237">
        <f t="shared" si="2"/>
        <v>5152.2249999999995</v>
      </c>
      <c r="E37" s="236">
        <v>3.4000000000000002E-2</v>
      </c>
      <c r="F37" s="238">
        <f t="shared" si="3"/>
        <v>183.43</v>
      </c>
      <c r="G37" s="42"/>
    </row>
    <row r="38" spans="2:7" x14ac:dyDescent="0.25">
      <c r="B38" s="235" t="s">
        <v>126</v>
      </c>
      <c r="C38" s="236">
        <v>0.92700000000000005</v>
      </c>
      <c r="D38" s="237">
        <f t="shared" si="2"/>
        <v>3202.7850000000003</v>
      </c>
      <c r="E38" s="236">
        <v>7.0999999999999994E-2</v>
      </c>
      <c r="F38" s="238">
        <f t="shared" si="3"/>
        <v>245.30499999999998</v>
      </c>
      <c r="G38" s="42"/>
    </row>
    <row r="39" spans="2:7" x14ac:dyDescent="0.25">
      <c r="B39" s="235" t="s">
        <v>127</v>
      </c>
      <c r="C39" s="236">
        <v>0.89200000000000002</v>
      </c>
      <c r="D39" s="237">
        <f t="shared" si="2"/>
        <v>1150.68</v>
      </c>
      <c r="E39" s="236">
        <v>9.8000000000000004E-2</v>
      </c>
      <c r="F39" s="238">
        <f t="shared" si="3"/>
        <v>126.42</v>
      </c>
      <c r="G39" s="42"/>
    </row>
    <row r="40" spans="2:7" x14ac:dyDescent="0.25">
      <c r="B40" s="235" t="s">
        <v>128</v>
      </c>
      <c r="C40" s="236">
        <v>0.95399999999999996</v>
      </c>
      <c r="D40" s="237">
        <f t="shared" si="2"/>
        <v>2642.58</v>
      </c>
      <c r="E40" s="236">
        <v>3.7999999999999999E-2</v>
      </c>
      <c r="F40" s="238">
        <f t="shared" si="3"/>
        <v>105.25999999999999</v>
      </c>
      <c r="G40" s="42"/>
    </row>
    <row r="41" spans="2:7" x14ac:dyDescent="0.25">
      <c r="B41" s="235" t="s">
        <v>129</v>
      </c>
      <c r="C41" s="236">
        <v>0.19600000000000001</v>
      </c>
      <c r="D41" s="237">
        <f t="shared" si="2"/>
        <v>597.80000000000007</v>
      </c>
      <c r="E41" s="236">
        <v>0.80100000000000005</v>
      </c>
      <c r="F41" s="238">
        <f t="shared" si="3"/>
        <v>2443.0500000000002</v>
      </c>
      <c r="G41" s="42"/>
    </row>
    <row r="42" spans="2:7" x14ac:dyDescent="0.25">
      <c r="B42" s="235" t="s">
        <v>130</v>
      </c>
      <c r="C42" s="236">
        <v>0.79300000000000004</v>
      </c>
      <c r="D42" s="237">
        <f t="shared" si="2"/>
        <v>35502.61</v>
      </c>
      <c r="E42" s="236">
        <v>0.20300000000000001</v>
      </c>
      <c r="F42" s="238">
        <f t="shared" si="3"/>
        <v>9088.3100000000013</v>
      </c>
      <c r="G42" s="42"/>
    </row>
    <row r="43" spans="2:7" x14ac:dyDescent="0.25">
      <c r="B43" s="241"/>
      <c r="C43" s="242"/>
      <c r="D43" s="242"/>
      <c r="E43" s="242"/>
      <c r="F43" s="243"/>
      <c r="G43" s="42"/>
    </row>
    <row r="44" spans="2:7" x14ac:dyDescent="0.25">
      <c r="B44" s="239" t="s">
        <v>383</v>
      </c>
      <c r="C44" s="245">
        <v>0.76700000000000002</v>
      </c>
      <c r="D44" s="246">
        <f>I20*C44</f>
        <v>34338.590000000004</v>
      </c>
      <c r="E44" s="245">
        <v>0.22800000000000001</v>
      </c>
      <c r="F44" s="246">
        <f>I20*E44</f>
        <v>10207.56</v>
      </c>
      <c r="G44" s="43"/>
    </row>
    <row r="45" spans="2:7" x14ac:dyDescent="0.25">
      <c r="B45" s="235" t="s">
        <v>384</v>
      </c>
      <c r="C45" s="236">
        <f>C42-C44</f>
        <v>2.6000000000000023E-2</v>
      </c>
      <c r="D45" s="240">
        <f>D42-D44</f>
        <v>1164.0199999999968</v>
      </c>
      <c r="E45" s="236">
        <f t="shared" ref="D45:F45" si="5">E42-E44</f>
        <v>-2.4999999999999994E-2</v>
      </c>
      <c r="F45" s="240">
        <f t="shared" si="5"/>
        <v>-1119.2499999999982</v>
      </c>
    </row>
  </sheetData>
  <mergeCells count="3">
    <mergeCell ref="C5:E5"/>
    <mergeCell ref="F5:G5"/>
    <mergeCell ref="B43:F43"/>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9CCB-6EEA-48C7-9BB9-CBD37BC0DD3B}">
  <dimension ref="A1:L87"/>
  <sheetViews>
    <sheetView zoomScale="70" zoomScaleNormal="70" workbookViewId="0">
      <selection activeCell="B1" sqref="B1"/>
    </sheetView>
  </sheetViews>
  <sheetFormatPr defaultRowHeight="15" x14ac:dyDescent="0.25"/>
  <cols>
    <col min="1" max="1" width="2.85546875" style="9" customWidth="1"/>
    <col min="2" max="2" width="62.5703125" style="9" customWidth="1"/>
    <col min="3" max="3" width="22.5703125" style="31" customWidth="1"/>
    <col min="4" max="8" width="9.140625" style="9"/>
    <col min="9" max="9" width="37" style="9" customWidth="1"/>
    <col min="10" max="10" width="14.42578125" style="9" customWidth="1"/>
    <col min="11" max="16384" width="9.140625" style="9"/>
  </cols>
  <sheetData>
    <row r="1" spans="2:12" ht="23.25" x14ac:dyDescent="0.35">
      <c r="B1" s="207" t="s">
        <v>94</v>
      </c>
      <c r="C1" s="81"/>
      <c r="D1" s="81"/>
      <c r="E1" s="81"/>
      <c r="F1" s="81"/>
      <c r="G1" s="81"/>
      <c r="H1" s="81"/>
      <c r="I1" s="81"/>
      <c r="J1" s="81"/>
      <c r="K1" s="81"/>
      <c r="L1" s="81"/>
    </row>
    <row r="2" spans="2:12" x14ac:dyDescent="0.25">
      <c r="B2" s="9" t="s">
        <v>95</v>
      </c>
      <c r="C2" s="9"/>
    </row>
    <row r="3" spans="2:12" x14ac:dyDescent="0.25">
      <c r="B3" s="9" t="s">
        <v>96</v>
      </c>
      <c r="C3" s="9"/>
    </row>
    <row r="4" spans="2:12" x14ac:dyDescent="0.25">
      <c r="B4" s="9" t="s">
        <v>97</v>
      </c>
      <c r="C4" s="9"/>
    </row>
    <row r="5" spans="2:12" x14ac:dyDescent="0.25">
      <c r="B5" s="12"/>
      <c r="C5" s="7"/>
      <c r="D5" s="6"/>
    </row>
    <row r="6" spans="2:12" x14ac:dyDescent="0.25">
      <c r="B6" s="13" t="s">
        <v>42</v>
      </c>
      <c r="C6" s="14"/>
    </row>
    <row r="7" spans="2:12" x14ac:dyDescent="0.25">
      <c r="B7" s="15" t="s">
        <v>43</v>
      </c>
      <c r="C7" s="33">
        <v>0.82</v>
      </c>
      <c r="D7" s="28"/>
    </row>
    <row r="8" spans="2:12" x14ac:dyDescent="0.25">
      <c r="B8" s="15" t="s">
        <v>44</v>
      </c>
      <c r="C8" s="33">
        <v>0.18</v>
      </c>
      <c r="D8" s="28"/>
    </row>
    <row r="9" spans="2:12" x14ac:dyDescent="0.25">
      <c r="B9" s="15" t="s">
        <v>45</v>
      </c>
      <c r="C9" s="33">
        <v>0</v>
      </c>
      <c r="D9" s="28"/>
    </row>
    <row r="10" spans="2:12" x14ac:dyDescent="0.25">
      <c r="B10" s="15"/>
      <c r="C10" s="14"/>
      <c r="D10" s="28"/>
    </row>
    <row r="11" spans="2:12" x14ac:dyDescent="0.25">
      <c r="B11" s="16" t="s">
        <v>46</v>
      </c>
      <c r="C11" s="17">
        <v>4376342</v>
      </c>
      <c r="D11" s="28"/>
    </row>
    <row r="12" spans="2:12" ht="15.75" thickBot="1" x14ac:dyDescent="0.3">
      <c r="B12" s="16" t="s">
        <v>47</v>
      </c>
      <c r="C12" s="18">
        <v>440</v>
      </c>
      <c r="D12" s="28"/>
    </row>
    <row r="13" spans="2:12" ht="15.75" thickBot="1" x14ac:dyDescent="0.3">
      <c r="B13" s="15"/>
      <c r="C13" s="14"/>
      <c r="D13" s="28"/>
      <c r="I13" s="121" t="s">
        <v>172</v>
      </c>
    </row>
    <row r="14" spans="2:12" ht="15.75" thickBot="1" x14ac:dyDescent="0.3">
      <c r="B14" s="15" t="s">
        <v>48</v>
      </c>
      <c r="C14" s="14"/>
      <c r="D14" s="28"/>
      <c r="I14" s="9" t="s">
        <v>174</v>
      </c>
    </row>
    <row r="15" spans="2:12" ht="15.75" thickBot="1" x14ac:dyDescent="0.3">
      <c r="B15" s="13" t="s">
        <v>49</v>
      </c>
      <c r="C15" s="14"/>
      <c r="D15" s="28"/>
      <c r="I15" s="98" t="s">
        <v>173</v>
      </c>
      <c r="J15" s="100" t="s">
        <v>175</v>
      </c>
    </row>
    <row r="16" spans="2:12" x14ac:dyDescent="0.25">
      <c r="B16" s="15" t="s">
        <v>50</v>
      </c>
      <c r="C16" s="33">
        <v>0.67799999999999994</v>
      </c>
      <c r="D16" s="28"/>
      <c r="I16" s="92" t="s">
        <v>28</v>
      </c>
      <c r="J16" s="123">
        <f>SUM(J17:J20)</f>
        <v>1402900</v>
      </c>
    </row>
    <row r="17" spans="2:10" x14ac:dyDescent="0.25">
      <c r="B17" s="15" t="s">
        <v>51</v>
      </c>
      <c r="C17" s="33">
        <v>0.624</v>
      </c>
      <c r="D17" s="28"/>
      <c r="I17" s="102" t="s">
        <v>29</v>
      </c>
      <c r="J17" s="124">
        <v>245200</v>
      </c>
    </row>
    <row r="18" spans="2:10" x14ac:dyDescent="0.25">
      <c r="B18" s="15" t="s">
        <v>52</v>
      </c>
      <c r="C18" s="33">
        <v>0.61</v>
      </c>
      <c r="D18" s="28"/>
      <c r="I18" s="102" t="s">
        <v>30</v>
      </c>
      <c r="J18" s="124">
        <v>310500</v>
      </c>
    </row>
    <row r="19" spans="2:10" x14ac:dyDescent="0.25">
      <c r="B19" s="15" t="s">
        <v>53</v>
      </c>
      <c r="C19" s="33">
        <v>0.79599999999999993</v>
      </c>
      <c r="D19" s="28"/>
      <c r="I19" s="102" t="s">
        <v>31</v>
      </c>
      <c r="J19" s="124">
        <v>264700</v>
      </c>
    </row>
    <row r="20" spans="2:10" ht="15.75" thickBot="1" x14ac:dyDescent="0.3">
      <c r="B20" s="15" t="s">
        <v>54</v>
      </c>
      <c r="C20" s="33">
        <v>0.67900000000000005</v>
      </c>
      <c r="D20" s="28"/>
      <c r="I20" s="105" t="s">
        <v>32</v>
      </c>
      <c r="J20" s="125">
        <v>582500</v>
      </c>
    </row>
    <row r="21" spans="2:10" x14ac:dyDescent="0.25">
      <c r="B21" s="15"/>
      <c r="C21" s="19"/>
      <c r="D21" s="28"/>
      <c r="I21" s="9" t="s">
        <v>311</v>
      </c>
    </row>
    <row r="22" spans="2:10" x14ac:dyDescent="0.25">
      <c r="B22" s="16" t="s">
        <v>46</v>
      </c>
      <c r="C22" s="17">
        <v>3589992</v>
      </c>
      <c r="D22" s="28"/>
    </row>
    <row r="23" spans="2:10" x14ac:dyDescent="0.25">
      <c r="B23" s="16" t="s">
        <v>47</v>
      </c>
      <c r="C23" s="18">
        <v>360</v>
      </c>
      <c r="D23" s="28"/>
    </row>
    <row r="24" spans="2:10" x14ac:dyDescent="0.25">
      <c r="B24" s="11"/>
      <c r="C24" s="5"/>
      <c r="D24" s="28"/>
    </row>
    <row r="25" spans="2:10" x14ac:dyDescent="0.25">
      <c r="B25" s="10" t="s">
        <v>55</v>
      </c>
      <c r="C25" s="14"/>
      <c r="D25" s="28"/>
    </row>
    <row r="26" spans="2:10" x14ac:dyDescent="0.25">
      <c r="B26" s="11" t="s">
        <v>56</v>
      </c>
      <c r="C26" s="14"/>
      <c r="D26" s="28"/>
    </row>
    <row r="27" spans="2:10" x14ac:dyDescent="0.25">
      <c r="B27" s="10" t="s">
        <v>57</v>
      </c>
      <c r="C27" s="34">
        <v>0.54799999999999993</v>
      </c>
      <c r="D27" s="28"/>
    </row>
    <row r="28" spans="2:10" x14ac:dyDescent="0.25">
      <c r="B28" s="10" t="s">
        <v>58</v>
      </c>
      <c r="C28" s="34">
        <v>0.80200000000000005</v>
      </c>
      <c r="D28" s="28"/>
    </row>
    <row r="29" spans="2:10" x14ac:dyDescent="0.25">
      <c r="B29" s="10"/>
      <c r="C29" s="14"/>
      <c r="D29" s="28"/>
    </row>
    <row r="30" spans="2:10" x14ac:dyDescent="0.25">
      <c r="B30" s="16" t="s">
        <v>46</v>
      </c>
      <c r="C30" s="17">
        <v>1806686</v>
      </c>
      <c r="D30" s="28"/>
    </row>
    <row r="31" spans="2:10" x14ac:dyDescent="0.25">
      <c r="B31" s="16" t="s">
        <v>47</v>
      </c>
      <c r="C31" s="18">
        <v>150</v>
      </c>
      <c r="D31" s="28"/>
    </row>
    <row r="32" spans="2:10" x14ac:dyDescent="0.25">
      <c r="B32" s="13"/>
      <c r="C32" s="21"/>
      <c r="D32" s="28"/>
    </row>
    <row r="33" spans="2:4" x14ac:dyDescent="0.25">
      <c r="B33" s="15" t="s">
        <v>59</v>
      </c>
      <c r="C33" s="34">
        <v>0</v>
      </c>
      <c r="D33" s="28"/>
    </row>
    <row r="34" spans="2:4" x14ac:dyDescent="0.25">
      <c r="B34" s="13" t="s">
        <v>60</v>
      </c>
      <c r="C34" s="34">
        <v>0</v>
      </c>
      <c r="D34" s="28"/>
    </row>
    <row r="35" spans="2:4" x14ac:dyDescent="0.25">
      <c r="B35" s="15" t="s">
        <v>61</v>
      </c>
      <c r="C35" s="34">
        <v>0.73499999999999999</v>
      </c>
      <c r="D35" s="28"/>
    </row>
    <row r="36" spans="2:4" x14ac:dyDescent="0.25">
      <c r="B36" s="15" t="s">
        <v>62</v>
      </c>
      <c r="C36" s="34">
        <v>0.187</v>
      </c>
      <c r="D36" s="28"/>
    </row>
    <row r="37" spans="2:4" x14ac:dyDescent="0.25">
      <c r="B37" s="15" t="s">
        <v>63</v>
      </c>
      <c r="C37" s="34">
        <v>0.25600000000000001</v>
      </c>
      <c r="D37" s="28"/>
    </row>
    <row r="38" spans="2:4" x14ac:dyDescent="0.25">
      <c r="B38" s="15" t="s">
        <v>64</v>
      </c>
      <c r="C38" s="34">
        <v>0.127</v>
      </c>
      <c r="D38" s="28"/>
    </row>
    <row r="39" spans="2:4" x14ac:dyDescent="0.25">
      <c r="B39" s="15" t="s">
        <v>65</v>
      </c>
      <c r="C39" s="34">
        <v>0</v>
      </c>
      <c r="D39" s="28"/>
    </row>
    <row r="40" spans="2:4" x14ac:dyDescent="0.25">
      <c r="B40" s="15" t="s">
        <v>66</v>
      </c>
      <c r="C40" s="34" t="s">
        <v>67</v>
      </c>
      <c r="D40" s="28"/>
    </row>
    <row r="41" spans="2:4" x14ac:dyDescent="0.25">
      <c r="B41" s="15" t="s">
        <v>68</v>
      </c>
      <c r="C41" s="34" t="s">
        <v>67</v>
      </c>
      <c r="D41" s="28"/>
    </row>
    <row r="42" spans="2:4" x14ac:dyDescent="0.25">
      <c r="B42" s="15" t="s">
        <v>69</v>
      </c>
      <c r="C42" s="34">
        <v>0.16899999999999998</v>
      </c>
      <c r="D42" s="28"/>
    </row>
    <row r="43" spans="2:4" x14ac:dyDescent="0.25">
      <c r="B43" s="15" t="s">
        <v>70</v>
      </c>
      <c r="C43" s="34" t="s">
        <v>67</v>
      </c>
      <c r="D43" s="28"/>
    </row>
    <row r="44" spans="2:4" x14ac:dyDescent="0.25">
      <c r="B44" s="15" t="s">
        <v>71</v>
      </c>
      <c r="C44" s="34">
        <v>0.157</v>
      </c>
      <c r="D44" s="28"/>
    </row>
    <row r="45" spans="2:4" x14ac:dyDescent="0.25">
      <c r="B45" s="15" t="s">
        <v>72</v>
      </c>
      <c r="C45" s="34">
        <v>0.16800000000000001</v>
      </c>
      <c r="D45" s="28"/>
    </row>
    <row r="46" spans="2:4" x14ac:dyDescent="0.25">
      <c r="B46" s="15" t="s">
        <v>73</v>
      </c>
      <c r="C46" s="34">
        <v>0.11800000000000001</v>
      </c>
      <c r="D46" s="28"/>
    </row>
    <row r="47" spans="2:4" x14ac:dyDescent="0.25">
      <c r="B47" s="15" t="s">
        <v>74</v>
      </c>
      <c r="C47" s="34" t="s">
        <v>67</v>
      </c>
      <c r="D47" s="28"/>
    </row>
    <row r="48" spans="2:4" x14ac:dyDescent="0.25">
      <c r="B48" s="15"/>
      <c r="C48" s="20"/>
      <c r="D48" s="28"/>
    </row>
    <row r="49" spans="2:4" x14ac:dyDescent="0.25">
      <c r="B49" s="30" t="s">
        <v>46</v>
      </c>
      <c r="C49" s="17">
        <v>968479</v>
      </c>
      <c r="D49" s="28"/>
    </row>
    <row r="50" spans="2:4" x14ac:dyDescent="0.25">
      <c r="B50" s="30" t="s">
        <v>47</v>
      </c>
      <c r="C50" s="18">
        <v>80</v>
      </c>
      <c r="D50" s="28"/>
    </row>
    <row r="51" spans="2:4" x14ac:dyDescent="0.25">
      <c r="B51" s="13"/>
      <c r="C51" s="22"/>
      <c r="D51" s="28"/>
    </row>
    <row r="52" spans="2:4" x14ac:dyDescent="0.25">
      <c r="B52" s="15" t="s">
        <v>75</v>
      </c>
      <c r="C52" s="20"/>
      <c r="D52" s="28"/>
    </row>
    <row r="53" spans="2:4" x14ac:dyDescent="0.25">
      <c r="B53" s="13" t="s">
        <v>76</v>
      </c>
      <c r="C53" s="20"/>
      <c r="D53" s="28"/>
    </row>
    <row r="54" spans="2:4" x14ac:dyDescent="0.25">
      <c r="B54" s="15" t="s">
        <v>77</v>
      </c>
      <c r="C54" s="20">
        <v>0.38299999999999995</v>
      </c>
      <c r="D54" s="28"/>
    </row>
    <row r="55" spans="2:4" x14ac:dyDescent="0.25">
      <c r="B55" s="15" t="s">
        <v>78</v>
      </c>
      <c r="C55" s="20">
        <v>0.38600000000000001</v>
      </c>
      <c r="D55" s="28"/>
    </row>
    <row r="56" spans="2:4" x14ac:dyDescent="0.25">
      <c r="B56" s="15" t="s">
        <v>79</v>
      </c>
      <c r="C56" s="20">
        <v>0.86</v>
      </c>
      <c r="D56" s="28"/>
    </row>
    <row r="57" spans="2:4" x14ac:dyDescent="0.25">
      <c r="B57" s="15" t="s">
        <v>80</v>
      </c>
      <c r="C57" s="20">
        <v>0.73199999999999998</v>
      </c>
      <c r="D57" s="28"/>
    </row>
    <row r="58" spans="2:4" x14ac:dyDescent="0.25">
      <c r="B58" s="15"/>
      <c r="C58" s="20"/>
      <c r="D58" s="28"/>
    </row>
    <row r="59" spans="2:4" x14ac:dyDescent="0.25">
      <c r="B59" s="30" t="s">
        <v>81</v>
      </c>
      <c r="C59" s="17">
        <v>2334476</v>
      </c>
      <c r="D59" s="28"/>
    </row>
    <row r="60" spans="2:4" x14ac:dyDescent="0.25">
      <c r="B60" s="30" t="s">
        <v>82</v>
      </c>
      <c r="C60" s="18">
        <v>220</v>
      </c>
      <c r="D60" s="28"/>
    </row>
    <row r="61" spans="2:4" x14ac:dyDescent="0.25">
      <c r="B61" s="23" t="s">
        <v>83</v>
      </c>
      <c r="C61" s="5"/>
      <c r="D61" s="28"/>
    </row>
    <row r="62" spans="2:4" x14ac:dyDescent="0.25">
      <c r="B62" s="24" t="s">
        <v>84</v>
      </c>
      <c r="C62" s="32">
        <v>0.48899999999999999</v>
      </c>
      <c r="D62" s="28"/>
    </row>
    <row r="63" spans="2:4" x14ac:dyDescent="0.25">
      <c r="B63" s="24" t="s">
        <v>85</v>
      </c>
      <c r="C63" s="32">
        <v>0.23199999999999998</v>
      </c>
      <c r="D63" s="28"/>
    </row>
    <row r="64" spans="2:4" x14ac:dyDescent="0.25">
      <c r="B64" s="24" t="s">
        <v>86</v>
      </c>
      <c r="C64" s="32">
        <v>0.16800000000000001</v>
      </c>
      <c r="D64" s="28"/>
    </row>
    <row r="65" spans="2:4" x14ac:dyDescent="0.25">
      <c r="B65" s="24" t="s">
        <v>87</v>
      </c>
      <c r="C65" s="32">
        <v>0.111</v>
      </c>
      <c r="D65" s="28"/>
    </row>
    <row r="66" spans="2:4" x14ac:dyDescent="0.25">
      <c r="B66" s="24"/>
      <c r="C66" s="14"/>
      <c r="D66" s="28"/>
    </row>
    <row r="67" spans="2:4" x14ac:dyDescent="0.25">
      <c r="B67" s="25" t="s">
        <v>81</v>
      </c>
      <c r="C67" s="17">
        <v>4369296</v>
      </c>
      <c r="D67" s="28"/>
    </row>
    <row r="68" spans="2:4" x14ac:dyDescent="0.25">
      <c r="B68" s="25" t="s">
        <v>82</v>
      </c>
      <c r="C68" s="17">
        <v>440</v>
      </c>
      <c r="D68" s="28"/>
    </row>
    <row r="69" spans="2:4" x14ac:dyDescent="0.25">
      <c r="B69" s="25"/>
      <c r="C69" s="14"/>
      <c r="D69" s="28"/>
    </row>
    <row r="70" spans="2:4" x14ac:dyDescent="0.25">
      <c r="B70" s="23" t="s">
        <v>88</v>
      </c>
      <c r="C70" s="14"/>
      <c r="D70" s="28"/>
    </row>
    <row r="71" spans="2:4" x14ac:dyDescent="0.25">
      <c r="B71" s="24" t="s">
        <v>89</v>
      </c>
      <c r="C71" s="32">
        <v>0.12</v>
      </c>
      <c r="D71" s="28"/>
    </row>
    <row r="72" spans="2:4" x14ac:dyDescent="0.25">
      <c r="B72" s="24" t="s">
        <v>90</v>
      </c>
      <c r="C72" s="32">
        <v>0.45899999999999996</v>
      </c>
      <c r="D72" s="28"/>
    </row>
    <row r="73" spans="2:4" x14ac:dyDescent="0.25">
      <c r="B73" s="24" t="s">
        <v>91</v>
      </c>
      <c r="C73" s="32">
        <v>0.42100000000000004</v>
      </c>
      <c r="D73" s="28"/>
    </row>
    <row r="74" spans="2:4" x14ac:dyDescent="0.25">
      <c r="B74" s="8" t="s">
        <v>92</v>
      </c>
      <c r="C74" s="14"/>
      <c r="D74" s="28"/>
    </row>
    <row r="75" spans="2:4" x14ac:dyDescent="0.25">
      <c r="B75" s="25" t="s">
        <v>81</v>
      </c>
      <c r="C75" s="17">
        <v>4387502</v>
      </c>
      <c r="D75" s="28"/>
    </row>
    <row r="76" spans="2:4" x14ac:dyDescent="0.25">
      <c r="B76" s="25" t="s">
        <v>82</v>
      </c>
      <c r="C76" s="17">
        <v>440</v>
      </c>
      <c r="D76" s="28"/>
    </row>
    <row r="77" spans="2:4" x14ac:dyDescent="0.25">
      <c r="B77" s="25"/>
      <c r="C77" s="14"/>
      <c r="D77" s="28"/>
    </row>
    <row r="78" spans="2:4" x14ac:dyDescent="0.25">
      <c r="B78" s="23" t="s">
        <v>93</v>
      </c>
      <c r="C78" s="14"/>
      <c r="D78" s="28"/>
    </row>
    <row r="79" spans="2:4" x14ac:dyDescent="0.25">
      <c r="B79" s="24" t="s">
        <v>89</v>
      </c>
      <c r="C79" s="32">
        <v>0.121</v>
      </c>
      <c r="D79" s="28"/>
    </row>
    <row r="80" spans="2:4" x14ac:dyDescent="0.25">
      <c r="B80" s="24" t="s">
        <v>90</v>
      </c>
      <c r="C80" s="32">
        <v>7.0000000000000007E-2</v>
      </c>
      <c r="D80" s="28"/>
    </row>
    <row r="81" spans="1:4" x14ac:dyDescent="0.25">
      <c r="B81" s="24" t="s">
        <v>91</v>
      </c>
      <c r="C81" s="32">
        <v>0.80900000000000005</v>
      </c>
      <c r="D81" s="28"/>
    </row>
    <row r="82" spans="1:4" x14ac:dyDescent="0.25">
      <c r="B82" s="24"/>
      <c r="C82" s="26"/>
      <c r="D82" s="28"/>
    </row>
    <row r="83" spans="1:4" x14ac:dyDescent="0.25">
      <c r="B83" s="25" t="s">
        <v>81</v>
      </c>
      <c r="C83" s="17">
        <v>4370870</v>
      </c>
      <c r="D83" s="28"/>
    </row>
    <row r="84" spans="1:4" x14ac:dyDescent="0.25">
      <c r="B84" s="25" t="s">
        <v>82</v>
      </c>
      <c r="C84" s="17">
        <v>440</v>
      </c>
      <c r="D84" s="28"/>
    </row>
    <row r="85" spans="1:4" x14ac:dyDescent="0.25">
      <c r="B85" s="11"/>
      <c r="C85" s="27"/>
    </row>
    <row r="86" spans="1:4" x14ac:dyDescent="0.25">
      <c r="A86" s="9" t="s">
        <v>98</v>
      </c>
      <c r="B86" s="31"/>
      <c r="C86" s="9"/>
    </row>
    <row r="87" spans="1:4" x14ac:dyDescent="0.25">
      <c r="A87" s="9" t="s">
        <v>99</v>
      </c>
      <c r="B87" s="31"/>
      <c r="C87"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925C1-F431-4C80-9EBF-1E5F9486038F}">
  <dimension ref="B1:O27"/>
  <sheetViews>
    <sheetView zoomScale="70" zoomScaleNormal="70" workbookViewId="0">
      <selection activeCell="B1" sqref="B1"/>
    </sheetView>
  </sheetViews>
  <sheetFormatPr defaultRowHeight="12.75" x14ac:dyDescent="0.2"/>
  <cols>
    <col min="1" max="1" width="3" style="59" customWidth="1"/>
    <col min="2" max="2" width="18.5703125" style="59" customWidth="1"/>
    <col min="3" max="3" width="37.42578125" style="59" customWidth="1"/>
    <col min="4" max="9" width="16.42578125" style="59" customWidth="1"/>
    <col min="10" max="10" width="43" style="59" customWidth="1"/>
    <col min="11" max="15" width="13.7109375" style="59" customWidth="1"/>
    <col min="16" max="16384" width="9.140625" style="59"/>
  </cols>
  <sheetData>
    <row r="1" spans="2:15" ht="18.75" thickBot="1" x14ac:dyDescent="0.3">
      <c r="B1" s="56" t="s">
        <v>101</v>
      </c>
      <c r="C1" s="58"/>
      <c r="D1" s="58"/>
      <c r="E1" s="58"/>
      <c r="F1" s="58"/>
      <c r="G1" s="58"/>
      <c r="H1" s="58"/>
      <c r="I1" s="58"/>
      <c r="J1" s="57" t="s">
        <v>134</v>
      </c>
      <c r="K1" s="58"/>
      <c r="L1" s="58"/>
      <c r="M1" s="58"/>
      <c r="N1" s="58"/>
      <c r="O1" s="58"/>
    </row>
    <row r="2" spans="2:15" x14ac:dyDescent="0.2">
      <c r="B2" s="58"/>
      <c r="C2" s="60"/>
      <c r="D2" s="61" t="s">
        <v>29</v>
      </c>
      <c r="E2" s="61" t="s">
        <v>30</v>
      </c>
      <c r="F2" s="61" t="s">
        <v>31</v>
      </c>
      <c r="G2" s="61" t="s">
        <v>32</v>
      </c>
      <c r="H2" s="62" t="s">
        <v>135</v>
      </c>
      <c r="I2" s="58"/>
      <c r="J2" s="60"/>
      <c r="K2" s="61" t="s">
        <v>29</v>
      </c>
      <c r="L2" s="61" t="s">
        <v>30</v>
      </c>
      <c r="M2" s="61" t="s">
        <v>31</v>
      </c>
      <c r="N2" s="61" t="s">
        <v>32</v>
      </c>
      <c r="O2" s="62" t="s">
        <v>135</v>
      </c>
    </row>
    <row r="3" spans="2:15" x14ac:dyDescent="0.2">
      <c r="B3" s="58"/>
      <c r="C3" s="63" t="s">
        <v>136</v>
      </c>
      <c r="D3" s="64">
        <v>3.6999999999999998E-2</v>
      </c>
      <c r="E3" s="64">
        <v>7.2999999999999995E-2</v>
      </c>
      <c r="F3" s="64">
        <v>0.06</v>
      </c>
      <c r="G3" s="64">
        <v>4.3999999999999997E-2</v>
      </c>
      <c r="H3" s="65">
        <v>3.9E-2</v>
      </c>
      <c r="I3" s="66"/>
      <c r="J3" s="63" t="s">
        <v>137</v>
      </c>
      <c r="K3" s="64">
        <v>0.23300000000000001</v>
      </c>
      <c r="L3" s="64">
        <v>0.22500000000000001</v>
      </c>
      <c r="M3" s="64">
        <v>0.23699999999999999</v>
      </c>
      <c r="N3" s="64">
        <v>0.22600000000000001</v>
      </c>
      <c r="O3" s="65">
        <v>0.21299999999999999</v>
      </c>
    </row>
    <row r="4" spans="2:15" x14ac:dyDescent="0.2">
      <c r="B4" s="58"/>
      <c r="C4" s="63" t="s">
        <v>138</v>
      </c>
      <c r="D4" s="66">
        <v>4500</v>
      </c>
      <c r="E4" s="66">
        <v>11000</v>
      </c>
      <c r="F4" s="66">
        <v>7500</v>
      </c>
      <c r="G4" s="66">
        <v>13300</v>
      </c>
      <c r="H4" s="67">
        <v>1323900</v>
      </c>
      <c r="I4" s="58"/>
      <c r="J4" s="63" t="s">
        <v>139</v>
      </c>
      <c r="K4" s="66">
        <v>35800</v>
      </c>
      <c r="L4" s="66">
        <v>41800</v>
      </c>
      <c r="M4" s="66">
        <v>37900</v>
      </c>
      <c r="N4" s="66">
        <v>86000</v>
      </c>
      <c r="O4" s="67">
        <v>8783100</v>
      </c>
    </row>
    <row r="5" spans="2:15" ht="13.5" thickBot="1" x14ac:dyDescent="0.25">
      <c r="B5" s="58"/>
      <c r="C5" s="68" t="s">
        <v>140</v>
      </c>
      <c r="D5" s="69">
        <v>121200</v>
      </c>
      <c r="E5" s="69">
        <v>149200</v>
      </c>
      <c r="F5" s="69">
        <v>125000</v>
      </c>
      <c r="G5" s="69">
        <v>302500</v>
      </c>
      <c r="H5" s="70">
        <v>33830500</v>
      </c>
      <c r="I5" s="58"/>
      <c r="J5" s="68" t="s">
        <v>141</v>
      </c>
      <c r="K5" s="69">
        <v>153600</v>
      </c>
      <c r="L5" s="69">
        <v>186000</v>
      </c>
      <c r="M5" s="69">
        <v>160000</v>
      </c>
      <c r="N5" s="69">
        <v>381400</v>
      </c>
      <c r="O5" s="70">
        <v>41310300</v>
      </c>
    </row>
    <row r="6" spans="2:15" ht="13.5" thickBot="1" x14ac:dyDescent="0.25">
      <c r="B6" s="58"/>
      <c r="C6" s="58"/>
      <c r="D6" s="66"/>
      <c r="E6" s="66"/>
      <c r="F6" s="66"/>
      <c r="G6" s="66"/>
      <c r="H6" s="66"/>
      <c r="I6" s="58"/>
      <c r="J6" s="58"/>
      <c r="K6" s="58"/>
      <c r="L6" s="58"/>
      <c r="M6" s="58"/>
      <c r="N6" s="58"/>
      <c r="O6" s="58"/>
    </row>
    <row r="7" spans="2:15" x14ac:dyDescent="0.2">
      <c r="B7" s="228" t="s">
        <v>142</v>
      </c>
      <c r="C7" s="71" t="s">
        <v>143</v>
      </c>
      <c r="D7" s="72">
        <v>7.2999999999999995E-2</v>
      </c>
      <c r="E7" s="72">
        <v>7.9375000000000001E-2</v>
      </c>
      <c r="F7" s="72">
        <v>7.5937500000000005E-2</v>
      </c>
      <c r="G7" s="72">
        <v>7.5124999999999997E-2</v>
      </c>
      <c r="H7" s="72">
        <v>5.8000000000000003E-2</v>
      </c>
      <c r="I7" s="228" t="s">
        <v>142</v>
      </c>
      <c r="J7" s="71" t="s">
        <v>144</v>
      </c>
      <c r="K7" s="73">
        <v>0.25374999999999998</v>
      </c>
      <c r="L7" s="73">
        <v>0.24937500000000001</v>
      </c>
      <c r="M7" s="73">
        <v>0.24787500000000001</v>
      </c>
      <c r="N7" s="73">
        <v>0.25656250000000003</v>
      </c>
      <c r="O7" s="74">
        <v>0.23</v>
      </c>
    </row>
    <row r="8" spans="2:15" x14ac:dyDescent="0.2">
      <c r="B8" s="229"/>
      <c r="C8" s="58" t="s">
        <v>145</v>
      </c>
      <c r="D8" s="75">
        <f>D5*D7</f>
        <v>8847.5999999999985</v>
      </c>
      <c r="E8" s="75">
        <f t="shared" ref="E8:H8" si="0">E5*E7</f>
        <v>11842.75</v>
      </c>
      <c r="F8" s="75">
        <f t="shared" si="0"/>
        <v>9492.1875</v>
      </c>
      <c r="G8" s="75">
        <f t="shared" si="0"/>
        <v>22725.3125</v>
      </c>
      <c r="H8" s="75">
        <f t="shared" si="0"/>
        <v>1962169</v>
      </c>
      <c r="I8" s="229"/>
      <c r="J8" s="58" t="s">
        <v>146</v>
      </c>
      <c r="K8" s="75">
        <f>K5*K7</f>
        <v>38975.999999999993</v>
      </c>
      <c r="L8" s="75">
        <f t="shared" ref="L8:O8" si="1">L5*L7</f>
        <v>46383.75</v>
      </c>
      <c r="M8" s="75">
        <f t="shared" si="1"/>
        <v>39660</v>
      </c>
      <c r="N8" s="75">
        <f t="shared" si="1"/>
        <v>97852.937500000015</v>
      </c>
      <c r="O8" s="76">
        <f t="shared" si="1"/>
        <v>9501369</v>
      </c>
    </row>
    <row r="9" spans="2:15" x14ac:dyDescent="0.2">
      <c r="B9" s="229"/>
      <c r="C9" s="58" t="s">
        <v>147</v>
      </c>
      <c r="D9" s="75">
        <f>(MROUND(D8,100))</f>
        <v>8800</v>
      </c>
      <c r="E9" s="75">
        <f t="shared" ref="E9:H9" si="2">(MROUND(E8,100))</f>
        <v>11800</v>
      </c>
      <c r="F9" s="75">
        <f t="shared" si="2"/>
        <v>9500</v>
      </c>
      <c r="G9" s="75">
        <f t="shared" si="2"/>
        <v>22700</v>
      </c>
      <c r="H9" s="75">
        <f t="shared" si="2"/>
        <v>1962200</v>
      </c>
      <c r="I9" s="229"/>
      <c r="J9" s="58" t="s">
        <v>147</v>
      </c>
      <c r="K9" s="75">
        <f>(MROUND(K8,100))</f>
        <v>39000</v>
      </c>
      <c r="L9" s="75">
        <f t="shared" ref="L9:O9" si="3">(MROUND(L8,100))</f>
        <v>46400</v>
      </c>
      <c r="M9" s="75">
        <f t="shared" si="3"/>
        <v>39700</v>
      </c>
      <c r="N9" s="75">
        <f t="shared" si="3"/>
        <v>97900</v>
      </c>
      <c r="O9" s="76">
        <f t="shared" si="3"/>
        <v>9501400</v>
      </c>
    </row>
    <row r="10" spans="2:15" ht="13.5" thickBot="1" x14ac:dyDescent="0.25">
      <c r="B10" s="230"/>
      <c r="C10" s="77" t="s">
        <v>148</v>
      </c>
      <c r="D10" s="78">
        <f>D9-D4</f>
        <v>4300</v>
      </c>
      <c r="E10" s="78">
        <f t="shared" ref="E10:H10" si="4">E9-E4</f>
        <v>800</v>
      </c>
      <c r="F10" s="78">
        <f t="shared" si="4"/>
        <v>2000</v>
      </c>
      <c r="G10" s="78">
        <f t="shared" si="4"/>
        <v>9400</v>
      </c>
      <c r="H10" s="78">
        <f t="shared" si="4"/>
        <v>638300</v>
      </c>
      <c r="I10" s="230"/>
      <c r="J10" s="77" t="s">
        <v>148</v>
      </c>
      <c r="K10" s="78">
        <f>K9-K4</f>
        <v>3200</v>
      </c>
      <c r="L10" s="78">
        <f t="shared" ref="L10:O10" si="5">L9-L4</f>
        <v>4600</v>
      </c>
      <c r="M10" s="78">
        <f t="shared" si="5"/>
        <v>1800</v>
      </c>
      <c r="N10" s="78">
        <f t="shared" si="5"/>
        <v>11900</v>
      </c>
      <c r="O10" s="79">
        <f t="shared" si="5"/>
        <v>718300</v>
      </c>
    </row>
    <row r="11" spans="2:15" ht="13.5" thickBot="1" x14ac:dyDescent="0.25">
      <c r="B11" s="58"/>
      <c r="C11" s="58"/>
      <c r="D11" s="66"/>
      <c r="E11" s="66"/>
      <c r="F11" s="66"/>
      <c r="G11" s="66"/>
      <c r="H11" s="66"/>
      <c r="I11" s="58"/>
      <c r="J11" s="58"/>
      <c r="K11" s="58"/>
      <c r="L11" s="58"/>
      <c r="M11" s="58"/>
      <c r="N11" s="58"/>
      <c r="O11" s="58"/>
    </row>
    <row r="12" spans="2:15" x14ac:dyDescent="0.2">
      <c r="B12" s="228" t="s">
        <v>149</v>
      </c>
      <c r="C12" s="71" t="s">
        <v>150</v>
      </c>
      <c r="D12" s="72">
        <v>8.3000000000000004E-2</v>
      </c>
      <c r="E12" s="72">
        <v>9.2999999999999999E-2</v>
      </c>
      <c r="F12" s="72">
        <v>8.5999999999999993E-2</v>
      </c>
      <c r="G12" s="72">
        <v>9.4E-2</v>
      </c>
      <c r="H12" s="72">
        <v>6.2E-2</v>
      </c>
      <c r="I12" s="228" t="s">
        <v>149</v>
      </c>
      <c r="J12" s="71" t="s">
        <v>151</v>
      </c>
      <c r="K12" s="73">
        <v>0.25</v>
      </c>
      <c r="L12" s="73">
        <v>0.23100000000000001</v>
      </c>
      <c r="M12" s="73">
        <v>0.26</v>
      </c>
      <c r="N12" s="73">
        <v>0.22800000000000001</v>
      </c>
      <c r="O12" s="74">
        <v>0.22800000000000001</v>
      </c>
    </row>
    <row r="13" spans="2:15" x14ac:dyDescent="0.2">
      <c r="B13" s="229"/>
      <c r="C13" s="58" t="s">
        <v>145</v>
      </c>
      <c r="D13" s="75">
        <f>D5*D12</f>
        <v>10059.6</v>
      </c>
      <c r="E13" s="75">
        <f>E5*E12</f>
        <v>13875.6</v>
      </c>
      <c r="F13" s="75">
        <f t="shared" ref="F13:H13" si="6">F5*F12</f>
        <v>10750</v>
      </c>
      <c r="G13" s="75">
        <f t="shared" si="6"/>
        <v>28435</v>
      </c>
      <c r="H13" s="75">
        <f t="shared" si="6"/>
        <v>2097491</v>
      </c>
      <c r="I13" s="229"/>
      <c r="J13" s="58" t="s">
        <v>146</v>
      </c>
      <c r="K13" s="75">
        <f>K5*K12</f>
        <v>38400</v>
      </c>
      <c r="L13" s="75">
        <f>L5*L12</f>
        <v>42966</v>
      </c>
      <c r="M13" s="75">
        <f t="shared" ref="M13:O13" si="7">M5*M12</f>
        <v>41600</v>
      </c>
      <c r="N13" s="75">
        <f t="shared" si="7"/>
        <v>86959.2</v>
      </c>
      <c r="O13" s="76">
        <f t="shared" si="7"/>
        <v>9418748.4000000004</v>
      </c>
    </row>
    <row r="14" spans="2:15" x14ac:dyDescent="0.2">
      <c r="B14" s="229"/>
      <c r="C14" s="58" t="s">
        <v>147</v>
      </c>
      <c r="D14" s="75">
        <f>(MROUND(D13,100))</f>
        <v>10100</v>
      </c>
      <c r="E14" s="75">
        <f t="shared" ref="E14:H14" si="8">(MROUND(E13,100))</f>
        <v>13900</v>
      </c>
      <c r="F14" s="75">
        <f t="shared" si="8"/>
        <v>10800</v>
      </c>
      <c r="G14" s="75">
        <f t="shared" si="8"/>
        <v>28400</v>
      </c>
      <c r="H14" s="75">
        <f t="shared" si="8"/>
        <v>2097500</v>
      </c>
      <c r="I14" s="229"/>
      <c r="J14" s="58" t="s">
        <v>147</v>
      </c>
      <c r="K14" s="75">
        <f>(MROUND(K13,100))</f>
        <v>38400</v>
      </c>
      <c r="L14" s="75">
        <f t="shared" ref="L14:O14" si="9">(MROUND(L13,100))</f>
        <v>43000</v>
      </c>
      <c r="M14" s="75">
        <f t="shared" si="9"/>
        <v>41600</v>
      </c>
      <c r="N14" s="75">
        <f t="shared" si="9"/>
        <v>87000</v>
      </c>
      <c r="O14" s="76">
        <f t="shared" si="9"/>
        <v>9418700</v>
      </c>
    </row>
    <row r="15" spans="2:15" ht="13.5" thickBot="1" x14ac:dyDescent="0.25">
      <c r="B15" s="230"/>
      <c r="C15" s="77" t="s">
        <v>148</v>
      </c>
      <c r="D15" s="78">
        <f>D14-D4</f>
        <v>5600</v>
      </c>
      <c r="E15" s="78">
        <f>E14-E4</f>
        <v>2900</v>
      </c>
      <c r="F15" s="78">
        <f t="shared" ref="F15:H15" si="10">F14-F4</f>
        <v>3300</v>
      </c>
      <c r="G15" s="78">
        <f t="shared" si="10"/>
        <v>15100</v>
      </c>
      <c r="H15" s="78">
        <f t="shared" si="10"/>
        <v>773600</v>
      </c>
      <c r="I15" s="230"/>
      <c r="J15" s="77" t="s">
        <v>148</v>
      </c>
      <c r="K15" s="78">
        <f>K14-K4</f>
        <v>2600</v>
      </c>
      <c r="L15" s="78">
        <f>L14-L4</f>
        <v>1200</v>
      </c>
      <c r="M15" s="78">
        <f t="shared" ref="M15:O15" si="11">M14-M4</f>
        <v>3700</v>
      </c>
      <c r="N15" s="78">
        <f t="shared" si="11"/>
        <v>1000</v>
      </c>
      <c r="O15" s="79">
        <f t="shared" si="11"/>
        <v>635600</v>
      </c>
    </row>
    <row r="16" spans="2:15" ht="13.5" thickBot="1" x14ac:dyDescent="0.25">
      <c r="B16" s="58"/>
      <c r="C16" s="58"/>
      <c r="D16" s="66"/>
      <c r="E16" s="66"/>
      <c r="F16" s="66"/>
      <c r="G16" s="66"/>
      <c r="H16" s="66"/>
      <c r="I16" s="58"/>
      <c r="J16" s="58"/>
      <c r="K16" s="58"/>
      <c r="L16" s="58"/>
      <c r="M16" s="58"/>
      <c r="N16" s="58"/>
      <c r="O16" s="58"/>
    </row>
    <row r="17" spans="2:15" x14ac:dyDescent="0.2">
      <c r="B17" s="228" t="s">
        <v>152</v>
      </c>
      <c r="C17" s="71" t="s">
        <v>153</v>
      </c>
      <c r="D17" s="72">
        <v>0.111</v>
      </c>
      <c r="E17" s="72">
        <v>0.125</v>
      </c>
      <c r="F17" s="72">
        <v>0.122</v>
      </c>
      <c r="G17" s="72">
        <v>0.111</v>
      </c>
      <c r="H17" s="72">
        <v>0.08</v>
      </c>
      <c r="I17" s="228" t="s">
        <v>152</v>
      </c>
      <c r="J17" s="71" t="s">
        <v>154</v>
      </c>
      <c r="K17" s="73">
        <v>0.28899999999999998</v>
      </c>
      <c r="L17" s="73">
        <v>0.28100000000000003</v>
      </c>
      <c r="M17" s="73">
        <v>0.27600000000000002</v>
      </c>
      <c r="N17" s="73">
        <v>0.28100000000000003</v>
      </c>
      <c r="O17" s="74">
        <v>0.24</v>
      </c>
    </row>
    <row r="18" spans="2:15" x14ac:dyDescent="0.2">
      <c r="B18" s="229"/>
      <c r="C18" s="58" t="s">
        <v>145</v>
      </c>
      <c r="D18" s="75">
        <f>D5*D17</f>
        <v>13453.2</v>
      </c>
      <c r="E18" s="75">
        <f>E5*E17</f>
        <v>18650</v>
      </c>
      <c r="F18" s="75">
        <f>F5*F17</f>
        <v>15250</v>
      </c>
      <c r="G18" s="75">
        <f>G5*G17</f>
        <v>33577.5</v>
      </c>
      <c r="H18" s="75">
        <f>H5*H17</f>
        <v>2706440</v>
      </c>
      <c r="I18" s="229"/>
      <c r="J18" s="58" t="s">
        <v>146</v>
      </c>
      <c r="K18" s="75">
        <f>K5*K17</f>
        <v>44390.399999999994</v>
      </c>
      <c r="L18" s="75">
        <f>L5*L17</f>
        <v>52266.000000000007</v>
      </c>
      <c r="M18" s="75">
        <f>M5*M17</f>
        <v>44160.000000000007</v>
      </c>
      <c r="N18" s="75">
        <f>N5*N17</f>
        <v>107173.40000000001</v>
      </c>
      <c r="O18" s="76">
        <f>O5*O17</f>
        <v>9914472</v>
      </c>
    </row>
    <row r="19" spans="2:15" x14ac:dyDescent="0.2">
      <c r="B19" s="229"/>
      <c r="C19" s="58" t="s">
        <v>147</v>
      </c>
      <c r="D19" s="75">
        <f>(MROUND(D18,100))</f>
        <v>13500</v>
      </c>
      <c r="E19" s="75">
        <f t="shared" ref="E19:H19" si="12">(MROUND(E18,100))</f>
        <v>18700</v>
      </c>
      <c r="F19" s="75">
        <f t="shared" si="12"/>
        <v>15300</v>
      </c>
      <c r="G19" s="75">
        <f t="shared" si="12"/>
        <v>33600</v>
      </c>
      <c r="H19" s="75">
        <f t="shared" si="12"/>
        <v>2706400</v>
      </c>
      <c r="I19" s="229"/>
      <c r="J19" s="58" t="s">
        <v>147</v>
      </c>
      <c r="K19" s="75">
        <f>(MROUND(K18,100))</f>
        <v>44400</v>
      </c>
      <c r="L19" s="75">
        <f t="shared" ref="L19:O19" si="13">(MROUND(L18,100))</f>
        <v>52300</v>
      </c>
      <c r="M19" s="75">
        <f t="shared" si="13"/>
        <v>44200</v>
      </c>
      <c r="N19" s="75">
        <f t="shared" si="13"/>
        <v>107200</v>
      </c>
      <c r="O19" s="76">
        <f t="shared" si="13"/>
        <v>9914500</v>
      </c>
    </row>
    <row r="20" spans="2:15" ht="13.5" thickBot="1" x14ac:dyDescent="0.25">
      <c r="B20" s="230"/>
      <c r="C20" s="77" t="s">
        <v>148</v>
      </c>
      <c r="D20" s="78">
        <f>D19-D4</f>
        <v>9000</v>
      </c>
      <c r="E20" s="78">
        <f>E19-E4</f>
        <v>7700</v>
      </c>
      <c r="F20" s="78">
        <f>F19-F4</f>
        <v>7800</v>
      </c>
      <c r="G20" s="78">
        <f>G19-G4</f>
        <v>20300</v>
      </c>
      <c r="H20" s="78">
        <f>H19-H4</f>
        <v>1382500</v>
      </c>
      <c r="I20" s="230"/>
      <c r="J20" s="77" t="s">
        <v>148</v>
      </c>
      <c r="K20" s="78">
        <f>K19-K4</f>
        <v>8600</v>
      </c>
      <c r="L20" s="78">
        <f>L19-L4</f>
        <v>10500</v>
      </c>
      <c r="M20" s="78">
        <f>M19-M4</f>
        <v>6300</v>
      </c>
      <c r="N20" s="78">
        <f>N19-N4</f>
        <v>21200</v>
      </c>
      <c r="O20" s="79">
        <f>O19-O4</f>
        <v>1131400</v>
      </c>
    </row>
    <row r="21" spans="2:15" ht="13.5" thickBot="1" x14ac:dyDescent="0.25">
      <c r="B21" s="58"/>
      <c r="C21" s="58"/>
      <c r="D21" s="66"/>
      <c r="E21" s="66"/>
      <c r="F21" s="66"/>
      <c r="G21" s="66"/>
      <c r="H21" s="66"/>
      <c r="I21" s="58"/>
      <c r="J21" s="58"/>
      <c r="K21" s="58"/>
      <c r="L21" s="58"/>
      <c r="M21" s="58"/>
      <c r="N21" s="58"/>
      <c r="O21" s="58"/>
    </row>
    <row r="22" spans="2:15" x14ac:dyDescent="0.2">
      <c r="B22" s="228" t="s">
        <v>155</v>
      </c>
      <c r="C22" s="71" t="s">
        <v>156</v>
      </c>
      <c r="D22" s="72">
        <v>0.2</v>
      </c>
      <c r="E22" s="72">
        <v>0.2</v>
      </c>
      <c r="F22" s="72">
        <v>0.2</v>
      </c>
      <c r="G22" s="72">
        <v>0.2</v>
      </c>
      <c r="H22" s="72">
        <v>0.2</v>
      </c>
      <c r="I22" s="71"/>
      <c r="J22" s="71"/>
      <c r="K22" s="73"/>
      <c r="L22" s="73"/>
      <c r="M22" s="73"/>
      <c r="N22" s="73"/>
      <c r="O22" s="74"/>
    </row>
    <row r="23" spans="2:15" x14ac:dyDescent="0.2">
      <c r="B23" s="229"/>
      <c r="C23" s="58" t="s">
        <v>145</v>
      </c>
      <c r="D23" s="75">
        <f>D5*D22</f>
        <v>24240</v>
      </c>
      <c r="E23" s="75">
        <f t="shared" ref="E23:H23" si="14">E5*E22</f>
        <v>29840</v>
      </c>
      <c r="F23" s="75">
        <f t="shared" si="14"/>
        <v>25000</v>
      </c>
      <c r="G23" s="75">
        <f t="shared" si="14"/>
        <v>60500</v>
      </c>
      <c r="H23" s="75">
        <f t="shared" si="14"/>
        <v>6766100</v>
      </c>
      <c r="I23" s="58"/>
      <c r="J23" s="58"/>
      <c r="K23" s="75"/>
      <c r="L23" s="75"/>
      <c r="M23" s="75"/>
      <c r="N23" s="75"/>
      <c r="O23" s="76"/>
    </row>
    <row r="24" spans="2:15" x14ac:dyDescent="0.2">
      <c r="B24" s="229"/>
      <c r="C24" s="58" t="s">
        <v>147</v>
      </c>
      <c r="D24" s="75">
        <f>(MROUND(D23,100))</f>
        <v>24200</v>
      </c>
      <c r="E24" s="75">
        <f>(MROUND(E23,100))</f>
        <v>29800</v>
      </c>
      <c r="F24" s="75">
        <f t="shared" ref="F24:H24" si="15">(MROUND(F23,100))</f>
        <v>25000</v>
      </c>
      <c r="G24" s="75">
        <f t="shared" si="15"/>
        <v>60500</v>
      </c>
      <c r="H24" s="75">
        <f t="shared" si="15"/>
        <v>6766100</v>
      </c>
      <c r="I24" s="58"/>
      <c r="J24" s="58"/>
      <c r="K24" s="75"/>
      <c r="L24" s="75"/>
      <c r="M24" s="75"/>
      <c r="N24" s="75"/>
      <c r="O24" s="76"/>
    </row>
    <row r="25" spans="2:15" ht="13.5" thickBot="1" x14ac:dyDescent="0.25">
      <c r="B25" s="230"/>
      <c r="C25" s="77" t="s">
        <v>148</v>
      </c>
      <c r="D25" s="78">
        <f>D24-D4</f>
        <v>19700</v>
      </c>
      <c r="E25" s="78">
        <f>E24-E19</f>
        <v>11100</v>
      </c>
      <c r="F25" s="78">
        <f>F24-F19</f>
        <v>9700</v>
      </c>
      <c r="G25" s="78">
        <f>G24-G19</f>
        <v>26900</v>
      </c>
      <c r="H25" s="78">
        <f>H24-H19</f>
        <v>4059700</v>
      </c>
      <c r="I25" s="77"/>
      <c r="J25" s="77"/>
      <c r="K25" s="78"/>
      <c r="L25" s="78"/>
      <c r="M25" s="78"/>
      <c r="N25" s="78"/>
      <c r="O25" s="79"/>
    </row>
    <row r="26" spans="2:15" x14ac:dyDescent="0.2">
      <c r="B26" s="58"/>
      <c r="C26" s="58"/>
      <c r="D26" s="58"/>
      <c r="E26" s="58"/>
      <c r="F26" s="58"/>
      <c r="G26" s="58"/>
      <c r="H26" s="58"/>
      <c r="I26" s="58"/>
      <c r="J26" s="58"/>
      <c r="K26" s="58"/>
      <c r="L26" s="58"/>
      <c r="M26" s="58"/>
      <c r="N26" s="58"/>
      <c r="O26" s="58"/>
    </row>
    <row r="27" spans="2:15" x14ac:dyDescent="0.2">
      <c r="B27" s="58" t="s">
        <v>158</v>
      </c>
      <c r="C27" s="58"/>
      <c r="D27" s="58"/>
      <c r="E27" s="58"/>
      <c r="F27" s="58"/>
      <c r="G27" s="58"/>
      <c r="H27" s="58"/>
      <c r="I27" s="58"/>
      <c r="J27" s="58" t="s">
        <v>157</v>
      </c>
      <c r="K27" s="58"/>
      <c r="L27" s="58"/>
      <c r="M27" s="58"/>
      <c r="N27" s="58"/>
      <c r="O27" s="58"/>
    </row>
  </sheetData>
  <mergeCells count="7">
    <mergeCell ref="B7:B10"/>
    <mergeCell ref="B12:B15"/>
    <mergeCell ref="B17:B20"/>
    <mergeCell ref="B22:B25"/>
    <mergeCell ref="I7:I10"/>
    <mergeCell ref="I12:I15"/>
    <mergeCell ref="I17:I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4021E-4F17-4E14-81F9-0AF74D17AB92}">
  <dimension ref="B1:L10"/>
  <sheetViews>
    <sheetView workbookViewId="0">
      <selection activeCell="B1" sqref="B1"/>
    </sheetView>
  </sheetViews>
  <sheetFormatPr defaultRowHeight="15" x14ac:dyDescent="0.25"/>
  <cols>
    <col min="1" max="1" width="3" style="2" customWidth="1"/>
    <col min="2" max="2" width="9.140625" style="2"/>
    <col min="3" max="6" width="14.85546875" style="2" customWidth="1"/>
    <col min="7" max="7" width="9.140625" style="2"/>
    <col min="8" max="8" width="13.85546875" style="2" customWidth="1"/>
    <col min="9" max="16384" width="9.140625" style="2"/>
  </cols>
  <sheetData>
    <row r="1" spans="2:12" ht="18.75" x14ac:dyDescent="0.3">
      <c r="B1" s="81" t="s">
        <v>323</v>
      </c>
      <c r="C1" s="9"/>
      <c r="D1" s="9"/>
      <c r="E1" s="9"/>
      <c r="F1" s="9"/>
      <c r="G1" s="9"/>
      <c r="H1" s="9"/>
      <c r="I1" s="9"/>
      <c r="J1" s="9"/>
      <c r="K1" s="9"/>
      <c r="L1" s="9"/>
    </row>
    <row r="2" spans="2:12" ht="15.75" thickBot="1" x14ac:dyDescent="0.3">
      <c r="B2" s="127" t="s">
        <v>362</v>
      </c>
      <c r="C2" s="9"/>
      <c r="D2" s="9"/>
      <c r="E2" s="9"/>
      <c r="F2" s="9"/>
      <c r="G2" s="9"/>
      <c r="H2" s="9"/>
      <c r="I2" s="9"/>
      <c r="J2" s="9"/>
      <c r="K2" s="9"/>
      <c r="L2" s="9"/>
    </row>
    <row r="3" spans="2:12" ht="36" customHeight="1" thickBot="1" x14ac:dyDescent="0.3">
      <c r="B3" s="127"/>
      <c r="C3" s="143"/>
      <c r="D3" s="143"/>
      <c r="E3" s="143"/>
      <c r="F3" s="143"/>
      <c r="G3" s="231" t="s">
        <v>322</v>
      </c>
      <c r="H3" s="232"/>
      <c r="I3" s="9"/>
      <c r="J3" s="9"/>
      <c r="K3" s="9"/>
      <c r="L3" s="9"/>
    </row>
    <row r="4" spans="2:12" x14ac:dyDescent="0.25">
      <c r="B4" s="149"/>
      <c r="C4" s="150" t="s">
        <v>317</v>
      </c>
      <c r="D4" s="150" t="s">
        <v>318</v>
      </c>
      <c r="E4" s="150" t="s">
        <v>319</v>
      </c>
      <c r="F4" s="150" t="s">
        <v>320</v>
      </c>
      <c r="G4" s="154" t="s">
        <v>321</v>
      </c>
      <c r="H4" s="154" t="s">
        <v>41</v>
      </c>
      <c r="I4" s="9"/>
      <c r="J4" s="9"/>
      <c r="K4" s="9"/>
      <c r="L4" s="9"/>
    </row>
    <row r="5" spans="2:12" x14ac:dyDescent="0.25">
      <c r="B5" s="151" t="s">
        <v>29</v>
      </c>
      <c r="C5" s="127">
        <v>5019</v>
      </c>
      <c r="D5" s="127">
        <v>4892</v>
      </c>
      <c r="E5" s="127">
        <v>5071</v>
      </c>
      <c r="F5" s="127">
        <v>5356</v>
      </c>
      <c r="G5" s="155">
        <f>F5-C5</f>
        <v>337</v>
      </c>
      <c r="H5" s="157">
        <f>G5/C5</f>
        <v>6.7144849571627821E-2</v>
      </c>
      <c r="I5" s="9"/>
      <c r="J5" s="9"/>
      <c r="K5" s="9"/>
      <c r="L5" s="9"/>
    </row>
    <row r="6" spans="2:12" x14ac:dyDescent="0.25">
      <c r="B6" s="151" t="s">
        <v>30</v>
      </c>
      <c r="C6" s="127">
        <v>7083</v>
      </c>
      <c r="D6" s="127">
        <v>7152</v>
      </c>
      <c r="E6" s="127">
        <v>7345</v>
      </c>
      <c r="F6" s="127">
        <v>7743</v>
      </c>
      <c r="G6" s="155">
        <f>F6-C6</f>
        <v>660</v>
      </c>
      <c r="H6" s="157">
        <f>G6/C6</f>
        <v>9.3180855569673871E-2</v>
      </c>
      <c r="I6" s="9"/>
      <c r="J6" s="9"/>
      <c r="K6" s="9"/>
      <c r="L6" s="9"/>
    </row>
    <row r="7" spans="2:12" x14ac:dyDescent="0.25">
      <c r="B7" s="151" t="s">
        <v>31</v>
      </c>
      <c r="C7" s="127">
        <v>5881</v>
      </c>
      <c r="D7" s="127">
        <v>5903</v>
      </c>
      <c r="E7" s="127">
        <v>6060</v>
      </c>
      <c r="F7" s="127">
        <v>6302</v>
      </c>
      <c r="G7" s="155">
        <f>F7-C7</f>
        <v>421</v>
      </c>
      <c r="H7" s="157">
        <f>G7/C7</f>
        <v>7.1586464886923995E-2</v>
      </c>
      <c r="I7" s="9"/>
      <c r="J7" s="9"/>
      <c r="K7" s="9"/>
      <c r="L7" s="9"/>
    </row>
    <row r="8" spans="2:12" ht="15.75" thickBot="1" x14ac:dyDescent="0.3">
      <c r="B8" s="152" t="s">
        <v>32</v>
      </c>
      <c r="C8" s="153">
        <v>12481</v>
      </c>
      <c r="D8" s="153">
        <v>12319</v>
      </c>
      <c r="E8" s="153">
        <v>12544</v>
      </c>
      <c r="F8" s="153">
        <v>13016</v>
      </c>
      <c r="G8" s="156">
        <f>F8-C8</f>
        <v>535</v>
      </c>
      <c r="H8" s="158">
        <f>G8/C8</f>
        <v>4.2865155035654197E-2</v>
      </c>
      <c r="I8" s="9"/>
      <c r="J8" s="9"/>
      <c r="K8" s="9"/>
      <c r="L8" s="9"/>
    </row>
    <row r="9" spans="2:12" x14ac:dyDescent="0.25">
      <c r="B9" s="9"/>
      <c r="C9" s="9"/>
      <c r="D9" s="9"/>
      <c r="E9" s="9"/>
      <c r="F9" s="9"/>
      <c r="G9" s="9"/>
      <c r="H9" s="9"/>
      <c r="I9" s="9"/>
      <c r="J9" s="9"/>
      <c r="K9" s="9"/>
      <c r="L9" s="9"/>
    </row>
    <row r="10" spans="2:12" x14ac:dyDescent="0.25">
      <c r="B10" s="9" t="s">
        <v>366</v>
      </c>
      <c r="C10" s="9"/>
      <c r="D10" s="9"/>
      <c r="E10" s="9"/>
      <c r="F10" s="9"/>
      <c r="G10" s="9"/>
      <c r="H10" s="9"/>
      <c r="I10" s="9"/>
      <c r="J10" s="9"/>
      <c r="K10" s="9"/>
      <c r="L10" s="9"/>
    </row>
  </sheetData>
  <mergeCells count="1">
    <mergeCell ref="G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5CBC-C48A-4EAA-8FA4-59F93A3B50B1}">
  <dimension ref="B1:H14"/>
  <sheetViews>
    <sheetView workbookViewId="0"/>
  </sheetViews>
  <sheetFormatPr defaultRowHeight="15" x14ac:dyDescent="0.25"/>
  <cols>
    <col min="1" max="1" width="2.28515625" style="2" customWidth="1"/>
    <col min="2" max="2" width="18.28515625" style="2" customWidth="1"/>
    <col min="3" max="8" width="12.85546875" style="2" customWidth="1"/>
    <col min="9" max="16384" width="9.140625" style="2"/>
  </cols>
  <sheetData>
    <row r="1" spans="2:8" ht="15.75" x14ac:dyDescent="0.25">
      <c r="B1" s="184" t="s">
        <v>368</v>
      </c>
      <c r="C1" s="45"/>
      <c r="D1" s="45"/>
      <c r="E1" s="45"/>
      <c r="F1" s="45"/>
      <c r="G1" s="45"/>
      <c r="H1" s="45"/>
    </row>
    <row r="2" spans="2:8" x14ac:dyDescent="0.25">
      <c r="B2" s="185" t="s">
        <v>381</v>
      </c>
      <c r="C2" s="45"/>
      <c r="D2" s="45"/>
      <c r="E2" s="45"/>
      <c r="F2" s="45"/>
      <c r="G2" s="45"/>
      <c r="H2" s="45"/>
    </row>
    <row r="3" spans="2:8" ht="15.75" thickBot="1" x14ac:dyDescent="0.3"/>
    <row r="4" spans="2:8" ht="26.25" thickBot="1" x14ac:dyDescent="0.3">
      <c r="B4" s="194" t="s">
        <v>369</v>
      </c>
      <c r="C4" s="49" t="s">
        <v>28</v>
      </c>
      <c r="D4" s="50" t="s">
        <v>376</v>
      </c>
      <c r="E4" s="50" t="s">
        <v>29</v>
      </c>
      <c r="F4" s="50" t="s">
        <v>30</v>
      </c>
      <c r="G4" s="50" t="s">
        <v>31</v>
      </c>
      <c r="H4" s="51" t="s">
        <v>32</v>
      </c>
    </row>
    <row r="5" spans="2:8" x14ac:dyDescent="0.25">
      <c r="B5" s="186" t="s">
        <v>318</v>
      </c>
      <c r="C5" s="196">
        <v>28320</v>
      </c>
      <c r="D5" s="197"/>
      <c r="E5" s="197">
        <v>4840</v>
      </c>
      <c r="F5" s="197">
        <v>6955</v>
      </c>
      <c r="G5" s="197">
        <v>5645</v>
      </c>
      <c r="H5" s="198">
        <v>10875</v>
      </c>
    </row>
    <row r="6" spans="2:8" x14ac:dyDescent="0.25">
      <c r="B6" s="186" t="s">
        <v>319</v>
      </c>
      <c r="C6" s="188">
        <v>28940</v>
      </c>
      <c r="D6" s="195">
        <f>(C6-C5)/C6</f>
        <v>2.1423635107118175E-2</v>
      </c>
      <c r="E6" s="189">
        <v>4940</v>
      </c>
      <c r="F6" s="189">
        <v>7120</v>
      </c>
      <c r="G6" s="189">
        <v>5755</v>
      </c>
      <c r="H6" s="190">
        <v>11125</v>
      </c>
    </row>
    <row r="7" spans="2:8" x14ac:dyDescent="0.25">
      <c r="B7" s="186" t="s">
        <v>320</v>
      </c>
      <c r="C7" s="188">
        <v>29750</v>
      </c>
      <c r="D7" s="195">
        <f t="shared" ref="D7:D9" si="0">(C7-C6)/C7</f>
        <v>2.7226890756302521E-2</v>
      </c>
      <c r="E7" s="189">
        <v>5095</v>
      </c>
      <c r="F7" s="189">
        <v>7335</v>
      </c>
      <c r="G7" s="189">
        <v>5940</v>
      </c>
      <c r="H7" s="190">
        <v>11380</v>
      </c>
    </row>
    <row r="8" spans="2:8" x14ac:dyDescent="0.25">
      <c r="B8" s="186" t="s">
        <v>370</v>
      </c>
      <c r="C8" s="188">
        <v>30860</v>
      </c>
      <c r="D8" s="195">
        <f t="shared" si="0"/>
        <v>3.5968891769280621E-2</v>
      </c>
      <c r="E8" s="189">
        <v>5180</v>
      </c>
      <c r="F8" s="189">
        <v>7635</v>
      </c>
      <c r="G8" s="189">
        <v>6220</v>
      </c>
      <c r="H8" s="190">
        <v>11825</v>
      </c>
    </row>
    <row r="9" spans="2:8" ht="15.75" thickBot="1" x14ac:dyDescent="0.3">
      <c r="B9" s="187" t="s">
        <v>371</v>
      </c>
      <c r="C9" s="191">
        <v>50905</v>
      </c>
      <c r="D9" s="199">
        <f t="shared" si="0"/>
        <v>0.39377271387879381</v>
      </c>
      <c r="E9" s="192">
        <v>9045</v>
      </c>
      <c r="F9" s="192">
        <v>12585</v>
      </c>
      <c r="G9" s="192">
        <v>10300</v>
      </c>
      <c r="H9" s="193">
        <v>18975</v>
      </c>
    </row>
    <row r="10" spans="2:8" ht="14.25" customHeight="1" x14ac:dyDescent="0.25"/>
    <row r="11" spans="2:8" ht="14.25" customHeight="1" x14ac:dyDescent="0.25">
      <c r="B11" s="89" t="s">
        <v>375</v>
      </c>
    </row>
    <row r="12" spans="2:8" x14ac:dyDescent="0.25">
      <c r="B12" s="200" t="s">
        <v>372</v>
      </c>
      <c r="C12" s="45"/>
      <c r="D12" s="45"/>
      <c r="E12" s="45"/>
      <c r="F12" s="45"/>
      <c r="G12" s="45"/>
      <c r="H12" s="45"/>
    </row>
    <row r="13" spans="2:8" x14ac:dyDescent="0.25">
      <c r="B13" s="200" t="s">
        <v>373</v>
      </c>
      <c r="C13" s="45"/>
      <c r="D13" s="45"/>
      <c r="E13" s="45"/>
      <c r="F13" s="45"/>
      <c r="G13" s="45"/>
      <c r="H13" s="45"/>
    </row>
    <row r="14" spans="2:8" x14ac:dyDescent="0.25">
      <c r="B14" s="200" t="s">
        <v>374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C581-1E53-47DE-ADE1-60D2F147FE00}">
  <dimension ref="A1:P23"/>
  <sheetViews>
    <sheetView zoomScale="85" zoomScaleNormal="85" workbookViewId="0">
      <selection activeCell="D1" sqref="D1"/>
    </sheetView>
  </sheetViews>
  <sheetFormatPr defaultRowHeight="13.5" thickBottom="1" x14ac:dyDescent="0.3"/>
  <cols>
    <col min="1" max="1" width="3.140625" style="145" customWidth="1"/>
    <col min="2" max="2" width="21.42578125" style="145" customWidth="1"/>
    <col min="3" max="7" width="9.5703125" style="145" bestFit="1" customWidth="1"/>
    <col min="8" max="10" width="10.5703125" style="145" bestFit="1" customWidth="1"/>
    <col min="11" max="16384" width="9.140625" style="145"/>
  </cols>
  <sheetData>
    <row r="1" spans="1:16" ht="18.75" thickBot="1" x14ac:dyDescent="0.3">
      <c r="B1" s="146" t="s">
        <v>350</v>
      </c>
    </row>
    <row r="2" spans="1:16" thickBot="1" x14ac:dyDescent="0.3">
      <c r="A2" s="163"/>
      <c r="B2" s="162" t="s">
        <v>352</v>
      </c>
      <c r="C2" s="163"/>
      <c r="D2" s="163"/>
      <c r="E2" s="163"/>
      <c r="F2" s="163"/>
      <c r="G2" s="163"/>
      <c r="H2" s="163"/>
      <c r="I2" s="163"/>
      <c r="J2" s="163"/>
      <c r="K2" s="163"/>
      <c r="L2" s="163"/>
      <c r="M2" s="163"/>
      <c r="N2" s="163"/>
      <c r="O2" s="163"/>
    </row>
    <row r="3" spans="1:16" thickBot="1" x14ac:dyDescent="0.3">
      <c r="A3" s="203"/>
      <c r="B3" s="165"/>
      <c r="C3" s="166" t="s">
        <v>324</v>
      </c>
      <c r="D3" s="166" t="s">
        <v>325</v>
      </c>
      <c r="E3" s="166" t="s">
        <v>326</v>
      </c>
      <c r="F3" s="166" t="s">
        <v>327</v>
      </c>
      <c r="G3" s="166" t="s">
        <v>328</v>
      </c>
      <c r="H3" s="166" t="s">
        <v>329</v>
      </c>
      <c r="I3" s="166" t="s">
        <v>330</v>
      </c>
      <c r="J3" s="166" t="s">
        <v>331</v>
      </c>
      <c r="K3" s="166" t="s">
        <v>332</v>
      </c>
      <c r="L3" s="166" t="s">
        <v>333</v>
      </c>
      <c r="M3" s="166" t="s">
        <v>334</v>
      </c>
      <c r="N3" s="166" t="s">
        <v>335</v>
      </c>
      <c r="O3" s="167" t="s">
        <v>336</v>
      </c>
      <c r="P3" s="161"/>
    </row>
    <row r="4" spans="1:16" thickBot="1" x14ac:dyDescent="0.3">
      <c r="A4" s="204"/>
      <c r="B4" s="170" t="s">
        <v>337</v>
      </c>
      <c r="C4" s="174">
        <f>SUM(C6:C9)</f>
        <v>36823</v>
      </c>
      <c r="D4" s="174">
        <f t="shared" ref="D4:O4" si="0">SUM(D6:D9)</f>
        <v>39472</v>
      </c>
      <c r="E4" s="174">
        <f t="shared" si="0"/>
        <v>42085</v>
      </c>
      <c r="F4" s="174">
        <f t="shared" si="0"/>
        <v>43734</v>
      </c>
      <c r="G4" s="174">
        <f t="shared" si="0"/>
        <v>46162</v>
      </c>
      <c r="H4" s="174">
        <f t="shared" si="0"/>
        <v>48464</v>
      </c>
      <c r="I4" s="174">
        <f t="shared" si="0"/>
        <v>50621</v>
      </c>
      <c r="J4" s="174">
        <f t="shared" si="0"/>
        <v>53330</v>
      </c>
      <c r="K4" s="174">
        <f t="shared" si="0"/>
        <v>55335</v>
      </c>
      <c r="L4" s="174">
        <f t="shared" si="0"/>
        <v>57272</v>
      </c>
      <c r="M4" s="174">
        <f t="shared" si="0"/>
        <v>58743</v>
      </c>
      <c r="N4" s="174">
        <f t="shared" si="0"/>
        <v>60164</v>
      </c>
      <c r="O4" s="175">
        <f t="shared" si="0"/>
        <v>63379</v>
      </c>
      <c r="P4" s="161"/>
    </row>
    <row r="5" spans="1:16" thickBot="1" x14ac:dyDescent="0.3">
      <c r="A5" s="205"/>
      <c r="B5" s="179" t="s">
        <v>367</v>
      </c>
      <c r="C5" s="180"/>
      <c r="D5" s="181">
        <f>(D4-C4)/C4</f>
        <v>7.1938733943459246E-2</v>
      </c>
      <c r="E5" s="181">
        <f t="shared" ref="E5:O5" si="1">(E4-D4)/D4</f>
        <v>6.6198824483177945E-2</v>
      </c>
      <c r="F5" s="181">
        <f t="shared" si="1"/>
        <v>3.9182606629440418E-2</v>
      </c>
      <c r="G5" s="181">
        <f t="shared" si="1"/>
        <v>5.5517446380390544E-2</v>
      </c>
      <c r="H5" s="181">
        <f t="shared" si="1"/>
        <v>4.9867856678653441E-2</v>
      </c>
      <c r="I5" s="181">
        <f t="shared" si="1"/>
        <v>4.4507263123142952E-2</v>
      </c>
      <c r="J5" s="181">
        <f t="shared" si="1"/>
        <v>5.3515339483613519E-2</v>
      </c>
      <c r="K5" s="181">
        <f t="shared" si="1"/>
        <v>3.7596099756234763E-2</v>
      </c>
      <c r="L5" s="181">
        <f t="shared" si="1"/>
        <v>3.5004969729827418E-2</v>
      </c>
      <c r="M5" s="181">
        <f t="shared" si="1"/>
        <v>2.5684453135912836E-2</v>
      </c>
      <c r="N5" s="181">
        <f t="shared" si="1"/>
        <v>2.4190116269172498E-2</v>
      </c>
      <c r="O5" s="182">
        <f t="shared" si="1"/>
        <v>5.343727145801476E-2</v>
      </c>
      <c r="P5" s="161"/>
    </row>
    <row r="6" spans="1:16" thickBot="1" x14ac:dyDescent="0.3">
      <c r="A6" s="203"/>
      <c r="B6" s="176" t="s">
        <v>29</v>
      </c>
      <c r="C6" s="177">
        <v>10184</v>
      </c>
      <c r="D6" s="177">
        <v>10514</v>
      </c>
      <c r="E6" s="177">
        <v>10823</v>
      </c>
      <c r="F6" s="177">
        <v>11058</v>
      </c>
      <c r="G6" s="177">
        <v>11347</v>
      </c>
      <c r="H6" s="177">
        <v>11617</v>
      </c>
      <c r="I6" s="177">
        <v>11897</v>
      </c>
      <c r="J6" s="177">
        <v>12216</v>
      </c>
      <c r="K6" s="177">
        <v>12460</v>
      </c>
      <c r="L6" s="177">
        <v>12707</v>
      </c>
      <c r="M6" s="177">
        <v>12903</v>
      </c>
      <c r="N6" s="177">
        <v>13123</v>
      </c>
      <c r="O6" s="178">
        <v>13652</v>
      </c>
      <c r="P6" s="161"/>
    </row>
    <row r="7" spans="1:16" thickBot="1" x14ac:dyDescent="0.3">
      <c r="A7" s="161"/>
      <c r="B7" s="168" t="s">
        <v>30</v>
      </c>
      <c r="C7" s="144">
        <v>12750</v>
      </c>
      <c r="D7" s="144">
        <v>13158</v>
      </c>
      <c r="E7" s="144">
        <v>13615</v>
      </c>
      <c r="F7" s="144">
        <v>13789</v>
      </c>
      <c r="G7" s="144">
        <v>14200</v>
      </c>
      <c r="H7" s="144">
        <v>14621</v>
      </c>
      <c r="I7" s="144">
        <v>14988</v>
      </c>
      <c r="J7" s="144">
        <v>15515</v>
      </c>
      <c r="K7" s="144">
        <v>15928</v>
      </c>
      <c r="L7" s="144">
        <v>16253</v>
      </c>
      <c r="M7" s="144">
        <v>16577</v>
      </c>
      <c r="N7" s="144">
        <v>16931</v>
      </c>
      <c r="O7" s="173">
        <v>17737</v>
      </c>
      <c r="P7" s="161"/>
    </row>
    <row r="8" spans="1:16" thickBot="1" x14ac:dyDescent="0.3">
      <c r="A8" s="161"/>
      <c r="B8" s="168" t="s">
        <v>31</v>
      </c>
      <c r="C8" s="144">
        <v>7145</v>
      </c>
      <c r="D8" s="144">
        <v>7658</v>
      </c>
      <c r="E8" s="144">
        <v>8171</v>
      </c>
      <c r="F8" s="144">
        <v>8501</v>
      </c>
      <c r="G8" s="144">
        <v>8921</v>
      </c>
      <c r="H8" s="144">
        <v>9448</v>
      </c>
      <c r="I8" s="144">
        <v>9921</v>
      </c>
      <c r="J8" s="144">
        <v>10478</v>
      </c>
      <c r="K8" s="144">
        <v>10860</v>
      </c>
      <c r="L8" s="144">
        <v>11241</v>
      </c>
      <c r="M8" s="144">
        <v>11543</v>
      </c>
      <c r="N8" s="144">
        <v>11786</v>
      </c>
      <c r="O8" s="173">
        <v>12397</v>
      </c>
      <c r="P8" s="161"/>
    </row>
    <row r="9" spans="1:16" thickBot="1" x14ac:dyDescent="0.3">
      <c r="A9" s="204"/>
      <c r="B9" s="170" t="s">
        <v>32</v>
      </c>
      <c r="C9" s="174">
        <v>6744</v>
      </c>
      <c r="D9" s="174">
        <v>8142</v>
      </c>
      <c r="E9" s="174">
        <v>9476</v>
      </c>
      <c r="F9" s="174">
        <v>10386</v>
      </c>
      <c r="G9" s="174">
        <v>11694</v>
      </c>
      <c r="H9" s="174">
        <v>12778</v>
      </c>
      <c r="I9" s="174">
        <v>13815</v>
      </c>
      <c r="J9" s="174">
        <v>15121</v>
      </c>
      <c r="K9" s="174">
        <v>16087</v>
      </c>
      <c r="L9" s="174">
        <v>17071</v>
      </c>
      <c r="M9" s="174">
        <v>17720</v>
      </c>
      <c r="N9" s="174">
        <v>18324</v>
      </c>
      <c r="O9" s="175">
        <v>19593</v>
      </c>
      <c r="P9" s="161"/>
    </row>
    <row r="10" spans="1:16" thickBot="1" x14ac:dyDescent="0.3">
      <c r="A10" s="164"/>
      <c r="B10" s="164"/>
      <c r="C10" s="164"/>
      <c r="D10" s="164"/>
      <c r="E10" s="164"/>
      <c r="F10" s="164"/>
      <c r="G10" s="164"/>
      <c r="H10" s="164"/>
      <c r="I10" s="164"/>
      <c r="J10" s="164"/>
      <c r="K10" s="164"/>
      <c r="L10" s="164"/>
      <c r="M10" s="164"/>
      <c r="N10" s="164"/>
      <c r="O10" s="164"/>
    </row>
    <row r="11" spans="1:16" thickBot="1" x14ac:dyDescent="0.25">
      <c r="A11" s="206"/>
      <c r="B11" s="159" t="s">
        <v>366</v>
      </c>
    </row>
    <row r="12" spans="1:16" thickBot="1" x14ac:dyDescent="0.3">
      <c r="B12" s="160" t="s">
        <v>338</v>
      </c>
    </row>
    <row r="13" spans="1:16" thickBot="1" x14ac:dyDescent="0.3">
      <c r="B13" s="160" t="s">
        <v>339</v>
      </c>
    </row>
    <row r="16" spans="1:16" thickBot="1" x14ac:dyDescent="0.3">
      <c r="A16" s="163"/>
      <c r="B16" s="162" t="s">
        <v>351</v>
      </c>
      <c r="C16" s="163"/>
      <c r="D16" s="163"/>
      <c r="E16" s="163"/>
      <c r="F16" s="163"/>
      <c r="G16" s="163"/>
      <c r="H16" s="163"/>
      <c r="I16" s="163"/>
      <c r="J16" s="163"/>
    </row>
    <row r="17" spans="1:11" thickBot="1" x14ac:dyDescent="0.3">
      <c r="A17" s="203"/>
      <c r="B17" s="165" t="s">
        <v>193</v>
      </c>
      <c r="C17" s="166" t="s">
        <v>342</v>
      </c>
      <c r="D17" s="166" t="s">
        <v>343</v>
      </c>
      <c r="E17" s="166" t="s">
        <v>344</v>
      </c>
      <c r="F17" s="166" t="s">
        <v>345</v>
      </c>
      <c r="G17" s="166" t="s">
        <v>346</v>
      </c>
      <c r="H17" s="166" t="s">
        <v>347</v>
      </c>
      <c r="I17" s="166" t="s">
        <v>348</v>
      </c>
      <c r="J17" s="167" t="s">
        <v>349</v>
      </c>
      <c r="K17" s="161"/>
    </row>
    <row r="18" spans="1:11" thickBot="1" x14ac:dyDescent="0.3">
      <c r="A18" s="161"/>
      <c r="B18" s="168" t="s">
        <v>341</v>
      </c>
      <c r="C18" s="147">
        <v>1221</v>
      </c>
      <c r="D18" s="147">
        <v>1244</v>
      </c>
      <c r="E18" s="147">
        <v>1344</v>
      </c>
      <c r="F18" s="147">
        <v>1261</v>
      </c>
      <c r="G18" s="147">
        <v>3358</v>
      </c>
      <c r="H18" s="147">
        <v>13310</v>
      </c>
      <c r="I18" s="147">
        <v>17033</v>
      </c>
      <c r="J18" s="169">
        <v>7728</v>
      </c>
      <c r="K18" s="161"/>
    </row>
    <row r="19" spans="1:11" thickBot="1" x14ac:dyDescent="0.3">
      <c r="A19" s="161"/>
      <c r="B19" s="168" t="s">
        <v>340</v>
      </c>
      <c r="C19" s="147">
        <v>717</v>
      </c>
      <c r="D19" s="147">
        <v>754</v>
      </c>
      <c r="E19" s="147">
        <v>798</v>
      </c>
      <c r="F19" s="147">
        <v>730</v>
      </c>
      <c r="G19" s="147">
        <v>1583</v>
      </c>
      <c r="H19" s="147">
        <v>5591</v>
      </c>
      <c r="I19" s="147">
        <v>6408</v>
      </c>
      <c r="J19" s="169">
        <v>3759</v>
      </c>
      <c r="K19" s="161"/>
    </row>
    <row r="20" spans="1:11" thickBot="1" x14ac:dyDescent="0.3">
      <c r="A20" s="204"/>
      <c r="B20" s="170" t="s">
        <v>40</v>
      </c>
      <c r="C20" s="171">
        <f>SUM(C17:C18)</f>
        <v>1221</v>
      </c>
      <c r="D20" s="171">
        <f t="shared" ref="D20" si="2">SUM(D17:D18)</f>
        <v>1244</v>
      </c>
      <c r="E20" s="171">
        <f t="shared" ref="E20" si="3">SUM(E17:E18)</f>
        <v>1344</v>
      </c>
      <c r="F20" s="171">
        <f t="shared" ref="F20" si="4">SUM(F17:F18)</f>
        <v>1261</v>
      </c>
      <c r="G20" s="171">
        <f t="shared" ref="G20" si="5">SUM(G17:G18)</f>
        <v>3358</v>
      </c>
      <c r="H20" s="171">
        <f t="shared" ref="H20" si="6">SUM(H17:H18)</f>
        <v>13310</v>
      </c>
      <c r="I20" s="171">
        <f t="shared" ref="I20" si="7">SUM(I17:I18)</f>
        <v>17033</v>
      </c>
      <c r="J20" s="172">
        <f t="shared" ref="J20" si="8">SUM(J17:J18)</f>
        <v>7728</v>
      </c>
      <c r="K20" s="161"/>
    </row>
    <row r="21" spans="1:11" thickBot="1" x14ac:dyDescent="0.3">
      <c r="A21" s="204"/>
      <c r="B21" s="170" t="s">
        <v>367</v>
      </c>
      <c r="C21" s="171"/>
      <c r="D21" s="183">
        <f>(D20-C20)/C20</f>
        <v>1.8837018837018837E-2</v>
      </c>
      <c r="E21" s="183">
        <f t="shared" ref="E21:J21" si="9">(E20-D20)/D20</f>
        <v>8.0385852090032156E-2</v>
      </c>
      <c r="F21" s="183">
        <f t="shared" si="9"/>
        <v>-6.1755952380952384E-2</v>
      </c>
      <c r="G21" s="183">
        <f t="shared" si="9"/>
        <v>1.6629659000793022</v>
      </c>
      <c r="H21" s="183">
        <f t="shared" si="9"/>
        <v>2.9636688505062536</v>
      </c>
      <c r="I21" s="183">
        <f t="shared" si="9"/>
        <v>0.27971450037565743</v>
      </c>
      <c r="J21" s="183">
        <f t="shared" si="9"/>
        <v>-0.54629249104679156</v>
      </c>
      <c r="K21" s="161"/>
    </row>
    <row r="22" spans="1:11" thickBot="1" x14ac:dyDescent="0.3">
      <c r="A22" s="164"/>
      <c r="B22" s="164"/>
      <c r="C22" s="164"/>
      <c r="D22" s="164"/>
      <c r="E22" s="164"/>
      <c r="F22" s="164"/>
      <c r="G22" s="164"/>
      <c r="H22" s="164"/>
      <c r="I22" s="164"/>
      <c r="J22" s="164"/>
    </row>
    <row r="23" spans="1:11" thickBot="1" x14ac:dyDescent="0.25">
      <c r="A23" s="206"/>
      <c r="B23" s="159" t="s">
        <v>366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ABB8-4349-40D1-BAC7-F7FDC1BD93AF}">
  <dimension ref="B1:E9"/>
  <sheetViews>
    <sheetView workbookViewId="0">
      <selection activeCell="D1" sqref="D1"/>
    </sheetView>
  </sheetViews>
  <sheetFormatPr defaultRowHeight="15" x14ac:dyDescent="0.25"/>
  <cols>
    <col min="1" max="1" width="3.140625" style="2" customWidth="1"/>
    <col min="2" max="2" width="20.42578125" style="2" customWidth="1"/>
    <col min="3" max="3" width="28.42578125" style="2" bestFit="1" customWidth="1"/>
    <col min="4" max="5" width="38" style="2" bestFit="1" customWidth="1"/>
    <col min="6" max="16384" width="9.140625" style="2"/>
  </cols>
  <sheetData>
    <row r="1" spans="2:5" ht="21" x14ac:dyDescent="0.35">
      <c r="B1" s="101" t="s">
        <v>307</v>
      </c>
    </row>
    <row r="2" spans="2:5" ht="15.75" thickBot="1" x14ac:dyDescent="0.3"/>
    <row r="3" spans="2:5" ht="15.75" thickBot="1" x14ac:dyDescent="0.3">
      <c r="B3" s="97" t="s">
        <v>194</v>
      </c>
      <c r="C3" s="99" t="s">
        <v>190</v>
      </c>
      <c r="D3" s="99" t="s">
        <v>191</v>
      </c>
      <c r="E3" s="100" t="s">
        <v>192</v>
      </c>
    </row>
    <row r="4" spans="2:5" x14ac:dyDescent="0.25">
      <c r="B4" s="90" t="s">
        <v>31</v>
      </c>
      <c r="C4" s="103">
        <v>-0.06</v>
      </c>
      <c r="D4" s="80">
        <v>-6.6000000000000003E-2</v>
      </c>
      <c r="E4" s="104">
        <v>-7.6999999999999999E-2</v>
      </c>
    </row>
    <row r="5" spans="2:5" x14ac:dyDescent="0.25">
      <c r="B5" s="90" t="s">
        <v>30</v>
      </c>
      <c r="C5" s="103">
        <v>-0.09</v>
      </c>
      <c r="D5" s="80">
        <v>-9.0999999999999998E-2</v>
      </c>
      <c r="E5" s="104">
        <v>-9.4E-2</v>
      </c>
    </row>
    <row r="6" spans="2:5" x14ac:dyDescent="0.25">
      <c r="B6" s="90" t="s">
        <v>29</v>
      </c>
      <c r="C6" s="103">
        <v>-0.09</v>
      </c>
      <c r="D6" s="80">
        <v>-4.9000000000000002E-2</v>
      </c>
      <c r="E6" s="104">
        <v>-0.105</v>
      </c>
    </row>
    <row r="7" spans="2:5" ht="15.75" thickBot="1" x14ac:dyDescent="0.3">
      <c r="B7" s="91" t="s">
        <v>32</v>
      </c>
      <c r="C7" s="106">
        <v>-0.19</v>
      </c>
      <c r="D7" s="107">
        <v>-0.16500000000000001</v>
      </c>
      <c r="E7" s="108">
        <v>-0.20300000000000001</v>
      </c>
    </row>
    <row r="9" spans="2:5" x14ac:dyDescent="0.25">
      <c r="B9" s="89" t="s">
        <v>308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S1</vt:lpstr>
      <vt:lpstr>S2</vt:lpstr>
      <vt:lpstr>S3</vt:lpstr>
      <vt:lpstr>S4a</vt:lpstr>
      <vt:lpstr>S4b</vt:lpstr>
      <vt:lpstr>S4c</vt:lpstr>
      <vt:lpstr>S4d</vt:lpstr>
      <vt:lpstr>S5a</vt:lpstr>
      <vt:lpstr>S5b</vt:lpstr>
      <vt:lpstr>S6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Guest</dc:creator>
  <cp:lastModifiedBy>Paul Johnson</cp:lastModifiedBy>
  <dcterms:created xsi:type="dcterms:W3CDTF">2020-05-26T08:39:20Z</dcterms:created>
  <dcterms:modified xsi:type="dcterms:W3CDTF">2020-06-03T14:55:40Z</dcterms:modified>
</cp:coreProperties>
</file>